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K:\Operations\Portland Housing Bureau\Contract Management\Equity workgroup\Assessment Orientation\"/>
    </mc:Choice>
  </mc:AlternateContent>
  <bookViews>
    <workbookView xWindow="0" yWindow="0" windowWidth="15390" windowHeight="7635"/>
  </bookViews>
  <sheets>
    <sheet name="Organization Profile" sheetId="5" r:id="rId1"/>
    <sheet name="Title VI Compliance" sheetId="15" state="hidden" r:id="rId2"/>
    <sheet name="Assessment" sheetId="1" r:id="rId3"/>
    <sheet name="Evaluation" sheetId="13" r:id="rId4"/>
    <sheet name="Analysis" sheetId="4" r:id="rId5"/>
    <sheet name="Plan" sheetId="2" r:id="rId6"/>
    <sheet name="CEC-OEHR Review" sheetId="14" state="hidden" r:id="rId7"/>
    <sheet name="Y1 Progress Report " sheetId="11" r:id="rId8"/>
    <sheet name="Y2 Progress Report" sheetId="6" r:id="rId9"/>
    <sheet name="Sheet2" sheetId="17" r:id="rId10"/>
    <sheet name="Sheet1" sheetId="16" r:id="rId11"/>
    <sheet name="Y3 Progress Report" sheetId="12" r:id="rId12"/>
    <sheet name="Y4 Progress Report" sheetId="8" r:id="rId13"/>
    <sheet name="Y5 Progress Report" sheetId="9" r:id="rId14"/>
  </sheets>
  <definedNames>
    <definedName name="_xlnm._FilterDatabase" localSheetId="2" hidden="1">Assessment!$D$9:$D$9</definedName>
    <definedName name="_GoBack" localSheetId="2">Assessment!$C$1</definedName>
    <definedName name="_xlnm.Print_Area" localSheetId="2">Assessment!$A$1:$H$58</definedName>
    <definedName name="_xlnm.Print_Area" localSheetId="3">Evaluation!$A$1:$K$56</definedName>
    <definedName name="_xlnm.Print_Area" localSheetId="0">'Organization Profile'!$A$1:$I$108</definedName>
    <definedName name="_xlnm.Print_Area" localSheetId="1">'Title VI Compliance'!$A$1:$F$32</definedName>
  </definedNames>
  <calcPr calcId="152511"/>
</workbook>
</file>

<file path=xl/calcChain.xml><?xml version="1.0" encoding="utf-8"?>
<calcChain xmlns="http://schemas.openxmlformats.org/spreadsheetml/2006/main">
  <c r="C169" i="5" l="1"/>
  <c r="C160" i="5"/>
  <c r="C148" i="5"/>
  <c r="C138" i="5"/>
  <c r="C78" i="5" l="1"/>
  <c r="C69" i="5"/>
  <c r="C57" i="5"/>
  <c r="C5" i="4"/>
  <c r="E8" i="4"/>
  <c r="D5" i="4"/>
  <c r="K7" i="13" l="1"/>
  <c r="J7" i="13"/>
  <c r="C5" i="13"/>
  <c r="C47" i="5" l="1"/>
  <c r="A1" i="1" l="1"/>
  <c r="E1" i="1"/>
  <c r="C5" i="1"/>
  <c r="A51" i="4" l="1"/>
  <c r="B51" i="4"/>
  <c r="C51" i="4"/>
  <c r="D51" i="4"/>
  <c r="E51" i="4"/>
  <c r="F51" i="4"/>
  <c r="G51" i="4"/>
  <c r="H51" i="4"/>
  <c r="A52" i="4"/>
  <c r="B52" i="4"/>
  <c r="C52" i="4"/>
  <c r="D52" i="4"/>
  <c r="E52" i="4"/>
  <c r="F52" i="4"/>
  <c r="G52" i="4"/>
  <c r="H52" i="4"/>
  <c r="A45" i="4"/>
  <c r="B45" i="4"/>
  <c r="C45" i="4"/>
  <c r="D45" i="4"/>
  <c r="E45" i="4"/>
  <c r="F45" i="4"/>
  <c r="G45" i="4"/>
  <c r="H45" i="4"/>
  <c r="A46" i="4"/>
  <c r="B46" i="4"/>
  <c r="C46" i="4"/>
  <c r="D46" i="4"/>
  <c r="E46" i="4"/>
  <c r="F46" i="4"/>
  <c r="G46" i="4"/>
  <c r="H46" i="4"/>
  <c r="A47" i="4"/>
  <c r="B47" i="4"/>
  <c r="C47" i="4"/>
  <c r="D47" i="4"/>
  <c r="E47" i="4"/>
  <c r="F47" i="4"/>
  <c r="G47" i="4"/>
  <c r="H47" i="4"/>
  <c r="A48" i="4"/>
  <c r="B48" i="4"/>
  <c r="C48" i="4"/>
  <c r="D48" i="4"/>
  <c r="E48" i="4"/>
  <c r="F48" i="4"/>
  <c r="G48" i="4"/>
  <c r="H48" i="4"/>
  <c r="A49" i="4"/>
  <c r="B49" i="4"/>
  <c r="C49" i="4"/>
  <c r="D49" i="4"/>
  <c r="E49" i="4"/>
  <c r="F49" i="4"/>
  <c r="G49" i="4"/>
  <c r="H49" i="4"/>
  <c r="A50" i="4"/>
  <c r="B50" i="4"/>
  <c r="C50" i="4"/>
  <c r="D50" i="4"/>
  <c r="E50" i="4"/>
  <c r="F50" i="4"/>
  <c r="G50" i="4"/>
  <c r="H50" i="4"/>
  <c r="A51" i="13"/>
  <c r="B51" i="13"/>
  <c r="C51" i="13"/>
  <c r="A52" i="13"/>
  <c r="B52" i="13"/>
  <c r="C52" i="13"/>
  <c r="A53" i="13"/>
  <c r="B53" i="13"/>
  <c r="C53" i="13"/>
  <c r="A54" i="13"/>
  <c r="B54" i="13"/>
  <c r="C54" i="13"/>
  <c r="A55" i="13"/>
  <c r="B55" i="13"/>
  <c r="C55" i="13"/>
  <c r="A56" i="13"/>
  <c r="B56" i="13"/>
  <c r="C56" i="13"/>
  <c r="A57" i="13"/>
  <c r="B57" i="13"/>
  <c r="C57" i="13"/>
  <c r="A58" i="13"/>
  <c r="B58" i="13"/>
  <c r="C58" i="13"/>
  <c r="C50" i="13"/>
  <c r="C48" i="13"/>
  <c r="C47" i="13"/>
  <c r="C46" i="13"/>
  <c r="C45" i="13"/>
  <c r="C44" i="13"/>
  <c r="C43" i="13"/>
  <c r="C41" i="13"/>
  <c r="C40" i="13"/>
  <c r="C39" i="13"/>
  <c r="C38" i="13"/>
  <c r="C37" i="13"/>
  <c r="C36" i="13"/>
  <c r="C35" i="13"/>
  <c r="C34" i="13"/>
  <c r="C33" i="13"/>
  <c r="C31" i="13"/>
  <c r="C30" i="13"/>
  <c r="C29" i="13"/>
  <c r="C28" i="13"/>
  <c r="C26" i="13"/>
  <c r="C25" i="13"/>
  <c r="C24" i="13"/>
  <c r="C23" i="13"/>
  <c r="C22" i="13"/>
  <c r="C21" i="13"/>
  <c r="C19" i="13"/>
  <c r="C18" i="13"/>
  <c r="C17" i="13"/>
  <c r="C16" i="13"/>
  <c r="C15" i="13"/>
  <c r="C14" i="13"/>
  <c r="C13" i="13"/>
  <c r="C12" i="13"/>
  <c r="C11" i="13"/>
  <c r="D58" i="1" l="1"/>
  <c r="E58" i="1"/>
  <c r="F58" i="1"/>
  <c r="G58" i="1"/>
  <c r="H58" i="1"/>
  <c r="C58" i="1"/>
  <c r="D5" i="1"/>
  <c r="E5" i="1"/>
  <c r="F5" i="1"/>
  <c r="G5" i="1"/>
  <c r="H5" i="1"/>
  <c r="A1" i="15" l="1"/>
  <c r="F1" i="15"/>
  <c r="A9" i="9"/>
  <c r="B9" i="9"/>
  <c r="C9" i="9"/>
  <c r="A10" i="9"/>
  <c r="B10" i="9"/>
  <c r="C10" i="9"/>
  <c r="A11" i="9"/>
  <c r="B11" i="9"/>
  <c r="C11" i="9"/>
  <c r="A12" i="9"/>
  <c r="B12" i="9"/>
  <c r="C12" i="9"/>
  <c r="A13" i="9"/>
  <c r="B13" i="9"/>
  <c r="C13" i="9"/>
  <c r="A14" i="9"/>
  <c r="B14" i="9"/>
  <c r="C14" i="9"/>
  <c r="A15" i="9"/>
  <c r="B15" i="9"/>
  <c r="C15" i="9"/>
  <c r="A16" i="9"/>
  <c r="B16" i="9"/>
  <c r="C16" i="9"/>
  <c r="A17" i="9"/>
  <c r="B17" i="9"/>
  <c r="C17" i="9"/>
  <c r="A18" i="9"/>
  <c r="B18" i="9"/>
  <c r="C18" i="9"/>
  <c r="A19" i="9"/>
  <c r="B19" i="9"/>
  <c r="C19" i="9"/>
  <c r="A20" i="9"/>
  <c r="B20" i="9"/>
  <c r="C20" i="9"/>
  <c r="A21" i="9"/>
  <c r="B21" i="9"/>
  <c r="C21" i="9"/>
  <c r="A22" i="9"/>
  <c r="B22" i="9"/>
  <c r="C22" i="9"/>
  <c r="A23" i="9"/>
  <c r="B23" i="9"/>
  <c r="C23" i="9"/>
  <c r="A24" i="9"/>
  <c r="B24" i="9"/>
  <c r="C24" i="9"/>
  <c r="A25" i="9"/>
  <c r="B25" i="9"/>
  <c r="C25" i="9"/>
  <c r="A26" i="9"/>
  <c r="B26" i="9"/>
  <c r="C26" i="9"/>
  <c r="A27" i="9"/>
  <c r="B27" i="9"/>
  <c r="C27" i="9"/>
  <c r="A28" i="9"/>
  <c r="B28" i="9"/>
  <c r="C28" i="9"/>
  <c r="A29" i="9"/>
  <c r="B29" i="9"/>
  <c r="C29" i="9"/>
  <c r="A30" i="9"/>
  <c r="B30" i="9"/>
  <c r="C30" i="9"/>
  <c r="A31" i="9"/>
  <c r="B31" i="9"/>
  <c r="C31" i="9"/>
  <c r="A32" i="9"/>
  <c r="B32" i="9"/>
  <c r="C32" i="9"/>
  <c r="A33" i="9"/>
  <c r="B33" i="9"/>
  <c r="C33" i="9"/>
  <c r="A34" i="9"/>
  <c r="B34" i="9"/>
  <c r="C34" i="9"/>
  <c r="A35" i="9"/>
  <c r="B35" i="9"/>
  <c r="C35" i="9"/>
  <c r="A36" i="9"/>
  <c r="B36" i="9"/>
  <c r="C36" i="9"/>
  <c r="A37" i="9"/>
  <c r="B37" i="9"/>
  <c r="C37" i="9"/>
  <c r="A9" i="8"/>
  <c r="B9" i="8"/>
  <c r="C9" i="8"/>
  <c r="A10" i="8"/>
  <c r="B10" i="8"/>
  <c r="C10" i="8"/>
  <c r="A11" i="8"/>
  <c r="B11" i="8"/>
  <c r="C11" i="8"/>
  <c r="A12" i="8"/>
  <c r="B12" i="8"/>
  <c r="C12" i="8"/>
  <c r="A13" i="8"/>
  <c r="B13" i="8"/>
  <c r="C13" i="8"/>
  <c r="A14" i="8"/>
  <c r="B14" i="8"/>
  <c r="C14" i="8"/>
  <c r="A15" i="8"/>
  <c r="B15" i="8"/>
  <c r="C15" i="8"/>
  <c r="A16" i="8"/>
  <c r="B16" i="8"/>
  <c r="C16" i="8"/>
  <c r="A17" i="8"/>
  <c r="B17" i="8"/>
  <c r="C17" i="8"/>
  <c r="A18" i="8"/>
  <c r="B18" i="8"/>
  <c r="C18" i="8"/>
  <c r="A19" i="8"/>
  <c r="B19" i="8"/>
  <c r="C19" i="8"/>
  <c r="A20" i="8"/>
  <c r="B20" i="8"/>
  <c r="C20" i="8"/>
  <c r="A21" i="8"/>
  <c r="B21" i="8"/>
  <c r="C21" i="8"/>
  <c r="A22" i="8"/>
  <c r="B22" i="8"/>
  <c r="C22" i="8"/>
  <c r="A23" i="8"/>
  <c r="B23" i="8"/>
  <c r="C23" i="8"/>
  <c r="A24" i="8"/>
  <c r="B24" i="8"/>
  <c r="C24" i="8"/>
  <c r="A25" i="8"/>
  <c r="B25" i="8"/>
  <c r="C25" i="8"/>
  <c r="A26" i="8"/>
  <c r="B26" i="8"/>
  <c r="C26" i="8"/>
  <c r="A27" i="8"/>
  <c r="B27" i="8"/>
  <c r="C27" i="8"/>
  <c r="A28" i="8"/>
  <c r="B28" i="8"/>
  <c r="C28" i="8"/>
  <c r="A29" i="8"/>
  <c r="B29" i="8"/>
  <c r="C29" i="8"/>
  <c r="A30" i="8"/>
  <c r="B30" i="8"/>
  <c r="C30" i="8"/>
  <c r="A31" i="8"/>
  <c r="B31" i="8"/>
  <c r="C31" i="8"/>
  <c r="A32" i="8"/>
  <c r="B32" i="8"/>
  <c r="C32" i="8"/>
  <c r="A33" i="8"/>
  <c r="B33" i="8"/>
  <c r="C33" i="8"/>
  <c r="A34" i="8"/>
  <c r="B34" i="8"/>
  <c r="C34" i="8"/>
  <c r="A35" i="8"/>
  <c r="B35" i="8"/>
  <c r="C35" i="8"/>
  <c r="A36" i="8"/>
  <c r="B36" i="8"/>
  <c r="C36" i="8"/>
  <c r="A37" i="8"/>
  <c r="B37" i="8"/>
  <c r="C37" i="8"/>
  <c r="A37" i="12"/>
  <c r="B37" i="12"/>
  <c r="C37" i="12"/>
  <c r="A9" i="12"/>
  <c r="B9" i="12"/>
  <c r="C9" i="12"/>
  <c r="A10" i="12"/>
  <c r="B10" i="12"/>
  <c r="C10" i="12"/>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5" i="6"/>
  <c r="B35" i="6"/>
  <c r="C35" i="6"/>
  <c r="A36" i="6"/>
  <c r="B36" i="6"/>
  <c r="C36" i="6"/>
  <c r="A37" i="6"/>
  <c r="B37" i="6"/>
  <c r="C37" i="6"/>
  <c r="A33" i="6"/>
  <c r="B33" i="6"/>
  <c r="C33" i="6"/>
  <c r="A34" i="6"/>
  <c r="B34" i="6"/>
  <c r="C34" i="6"/>
  <c r="A13" i="6"/>
  <c r="B13" i="6"/>
  <c r="C13" i="6"/>
  <c r="A14" i="6"/>
  <c r="B14" i="6"/>
  <c r="C14" i="6"/>
  <c r="A15" i="6"/>
  <c r="B15" i="6"/>
  <c r="C15" i="6"/>
  <c r="A16" i="6"/>
  <c r="B16" i="6"/>
  <c r="C16" i="6"/>
  <c r="A17" i="6"/>
  <c r="B17" i="6"/>
  <c r="C17" i="6"/>
  <c r="A18" i="6"/>
  <c r="B18" i="6"/>
  <c r="C18" i="6"/>
  <c r="A19" i="6"/>
  <c r="B19" i="6"/>
  <c r="C19" i="6"/>
  <c r="A20" i="6"/>
  <c r="B20" i="6"/>
  <c r="C20" i="6"/>
  <c r="A21" i="6"/>
  <c r="B21" i="6"/>
  <c r="C21" i="6"/>
  <c r="A22" i="6"/>
  <c r="B22" i="6"/>
  <c r="C22" i="6"/>
  <c r="A23" i="6"/>
  <c r="B23" i="6"/>
  <c r="C23" i="6"/>
  <c r="A24" i="6"/>
  <c r="B24" i="6"/>
  <c r="C24" i="6"/>
  <c r="A25" i="6"/>
  <c r="B25" i="6"/>
  <c r="C25" i="6"/>
  <c r="A26" i="6"/>
  <c r="B26" i="6"/>
  <c r="C26" i="6"/>
  <c r="A27" i="6"/>
  <c r="B27" i="6"/>
  <c r="C27" i="6"/>
  <c r="A28" i="6"/>
  <c r="B28" i="6"/>
  <c r="C28" i="6"/>
  <c r="A29" i="6"/>
  <c r="B29" i="6"/>
  <c r="C29" i="6"/>
  <c r="A30" i="6"/>
  <c r="B30" i="6"/>
  <c r="C30" i="6"/>
  <c r="A31" i="6"/>
  <c r="B31" i="6"/>
  <c r="C31" i="6"/>
  <c r="A32" i="6"/>
  <c r="B32" i="6"/>
  <c r="C32" i="6"/>
  <c r="A13" i="11"/>
  <c r="B13" i="11"/>
  <c r="C13" i="11"/>
  <c r="A14" i="11"/>
  <c r="B14" i="11"/>
  <c r="C14" i="11"/>
  <c r="A15" i="11"/>
  <c r="B15" i="11"/>
  <c r="C15" i="11"/>
  <c r="A16" i="11"/>
  <c r="B16" i="11"/>
  <c r="C16" i="11"/>
  <c r="A17" i="11"/>
  <c r="B17" i="11"/>
  <c r="C17" i="11"/>
  <c r="A18" i="11"/>
  <c r="B18" i="11"/>
  <c r="C18" i="11"/>
  <c r="A19" i="11"/>
  <c r="B19" i="11"/>
  <c r="C19" i="11"/>
  <c r="A20" i="11"/>
  <c r="B20" i="11"/>
  <c r="C20" i="11"/>
  <c r="A21" i="11"/>
  <c r="B21" i="11"/>
  <c r="C21" i="11"/>
  <c r="A22" i="11"/>
  <c r="B22" i="11"/>
  <c r="C22" i="11"/>
  <c r="A23" i="11"/>
  <c r="B23" i="11"/>
  <c r="C23" i="11"/>
  <c r="A24" i="11"/>
  <c r="B24" i="11"/>
  <c r="C24" i="11"/>
  <c r="A25" i="11"/>
  <c r="B25" i="11"/>
  <c r="C25" i="11"/>
  <c r="A26" i="11"/>
  <c r="B26" i="11"/>
  <c r="C26" i="11"/>
  <c r="A27" i="11"/>
  <c r="B27" i="11"/>
  <c r="C27" i="11"/>
  <c r="A28" i="11"/>
  <c r="B28" i="11"/>
  <c r="C28" i="11"/>
  <c r="A29" i="11"/>
  <c r="B29" i="11"/>
  <c r="C29" i="11"/>
  <c r="A30" i="11"/>
  <c r="B30" i="11"/>
  <c r="C30" i="11"/>
  <c r="A31" i="11"/>
  <c r="B31" i="11"/>
  <c r="C31" i="11"/>
  <c r="A32" i="11"/>
  <c r="B32" i="11"/>
  <c r="C32" i="11"/>
  <c r="C8" i="9"/>
  <c r="C27" i="4"/>
  <c r="A11" i="13"/>
  <c r="B11" i="13"/>
  <c r="A12" i="13"/>
  <c r="B12" i="13"/>
  <c r="A13" i="13"/>
  <c r="B13" i="13"/>
  <c r="A14" i="13"/>
  <c r="B14" i="13"/>
  <c r="A15" i="13"/>
  <c r="B15" i="13"/>
  <c r="A16" i="13"/>
  <c r="B16" i="13"/>
  <c r="A17" i="13"/>
  <c r="B17" i="13"/>
  <c r="A18" i="13"/>
  <c r="B18" i="13"/>
  <c r="A19" i="13"/>
  <c r="B19" i="13"/>
  <c r="A20" i="13"/>
  <c r="B20" i="13"/>
  <c r="A21" i="13"/>
  <c r="B21" i="13"/>
  <c r="A22" i="13"/>
  <c r="B22" i="13"/>
  <c r="A23" i="13"/>
  <c r="B23" i="13"/>
  <c r="A24" i="13"/>
  <c r="B24" i="13"/>
  <c r="A25" i="13"/>
  <c r="B25" i="13"/>
  <c r="A26" i="13"/>
  <c r="B26" i="13"/>
  <c r="A27" i="13"/>
  <c r="B27" i="13"/>
  <c r="A28" i="13"/>
  <c r="B28" i="13"/>
  <c r="A29" i="13"/>
  <c r="B29" i="13"/>
  <c r="A30" i="13"/>
  <c r="B30" i="13"/>
  <c r="A31" i="13"/>
  <c r="B31" i="13"/>
  <c r="A32" i="13"/>
  <c r="B32" i="13"/>
  <c r="A33" i="13"/>
  <c r="B33" i="13"/>
  <c r="A34" i="13"/>
  <c r="B34" i="13"/>
  <c r="A35" i="13"/>
  <c r="B35" i="13"/>
  <c r="A36" i="13"/>
  <c r="B36" i="13"/>
  <c r="A37" i="13"/>
  <c r="B37" i="13"/>
  <c r="A38" i="13"/>
  <c r="B38" i="13"/>
  <c r="A39" i="13"/>
  <c r="B39" i="13"/>
  <c r="A40" i="13"/>
  <c r="B40" i="13"/>
  <c r="A41" i="13"/>
  <c r="B41" i="13"/>
  <c r="A42" i="13"/>
  <c r="B42" i="13"/>
  <c r="A43" i="13"/>
  <c r="B43" i="13"/>
  <c r="A44" i="13"/>
  <c r="B44" i="13"/>
  <c r="A45" i="13"/>
  <c r="B45" i="13"/>
  <c r="A46" i="13"/>
  <c r="B46" i="13"/>
  <c r="A47" i="13"/>
  <c r="B47" i="13"/>
  <c r="A48" i="13"/>
  <c r="B48" i="13"/>
  <c r="A49" i="13"/>
  <c r="B49" i="13"/>
  <c r="A50" i="13"/>
  <c r="B50" i="13"/>
  <c r="B10" i="13"/>
  <c r="A10" i="13"/>
  <c r="C3" i="9"/>
  <c r="B8" i="9"/>
  <c r="A8" i="9"/>
  <c r="C7" i="9"/>
  <c r="B7" i="9"/>
  <c r="A7" i="9"/>
  <c r="C5" i="9"/>
  <c r="B5" i="9"/>
  <c r="A1" i="9"/>
  <c r="C3" i="8"/>
  <c r="B8" i="8"/>
  <c r="A8" i="8"/>
  <c r="C7" i="8"/>
  <c r="B7" i="8"/>
  <c r="A7" i="8"/>
  <c r="C5" i="8"/>
  <c r="B5" i="8"/>
  <c r="A1" i="8"/>
  <c r="E5" i="4"/>
  <c r="F5" i="4"/>
  <c r="G5" i="4"/>
  <c r="H5" i="4"/>
  <c r="H44" i="4"/>
  <c r="G44" i="4"/>
  <c r="F44" i="4"/>
  <c r="E44" i="4"/>
  <c r="D44" i="4"/>
  <c r="C44" i="4"/>
  <c r="C38" i="4"/>
  <c r="D38" i="4"/>
  <c r="E38" i="4"/>
  <c r="F38" i="4"/>
  <c r="G38" i="4"/>
  <c r="H38" i="4"/>
  <c r="C39" i="4"/>
  <c r="D39" i="4"/>
  <c r="E39" i="4"/>
  <c r="F39" i="4"/>
  <c r="G39" i="4"/>
  <c r="H39" i="4"/>
  <c r="C40" i="4"/>
  <c r="D40" i="4"/>
  <c r="E40" i="4"/>
  <c r="F40" i="4"/>
  <c r="G40" i="4"/>
  <c r="H40" i="4"/>
  <c r="C41" i="4"/>
  <c r="D41" i="4"/>
  <c r="E41" i="4"/>
  <c r="F41" i="4"/>
  <c r="G41" i="4"/>
  <c r="H41" i="4"/>
  <c r="C42" i="4"/>
  <c r="D42" i="4"/>
  <c r="E42" i="4"/>
  <c r="F42" i="4"/>
  <c r="G42" i="4"/>
  <c r="H42" i="4"/>
  <c r="H37" i="4"/>
  <c r="G37" i="4"/>
  <c r="F37" i="4"/>
  <c r="E37" i="4"/>
  <c r="D37" i="4"/>
  <c r="C37" i="4"/>
  <c r="C28" i="4"/>
  <c r="D28" i="4"/>
  <c r="E28" i="4"/>
  <c r="F28" i="4"/>
  <c r="G28" i="4"/>
  <c r="H28" i="4"/>
  <c r="C29" i="4"/>
  <c r="D29" i="4"/>
  <c r="E29" i="4"/>
  <c r="F29" i="4"/>
  <c r="G29" i="4"/>
  <c r="H29" i="4"/>
  <c r="C30" i="4"/>
  <c r="D30" i="4"/>
  <c r="E30" i="4"/>
  <c r="F30" i="4"/>
  <c r="G30" i="4"/>
  <c r="H30" i="4"/>
  <c r="C31" i="4"/>
  <c r="D31" i="4"/>
  <c r="E31" i="4"/>
  <c r="F31" i="4"/>
  <c r="G31" i="4"/>
  <c r="H31" i="4"/>
  <c r="C32" i="4"/>
  <c r="D32" i="4"/>
  <c r="E32" i="4"/>
  <c r="F32" i="4"/>
  <c r="G32" i="4"/>
  <c r="H32" i="4"/>
  <c r="C33" i="4"/>
  <c r="D33" i="4"/>
  <c r="E33" i="4"/>
  <c r="F33" i="4"/>
  <c r="G33" i="4"/>
  <c r="H33" i="4"/>
  <c r="C34" i="4"/>
  <c r="D34" i="4"/>
  <c r="E34" i="4"/>
  <c r="F34" i="4"/>
  <c r="G34" i="4"/>
  <c r="H34" i="4"/>
  <c r="C35" i="4"/>
  <c r="D35" i="4"/>
  <c r="E35" i="4"/>
  <c r="F35" i="4"/>
  <c r="G35" i="4"/>
  <c r="H35" i="4"/>
  <c r="H27" i="4"/>
  <c r="G27" i="4"/>
  <c r="F27" i="4"/>
  <c r="E27" i="4"/>
  <c r="D27" i="4"/>
  <c r="C23" i="4"/>
  <c r="D23" i="4"/>
  <c r="E23" i="4"/>
  <c r="F23" i="4"/>
  <c r="G23" i="4"/>
  <c r="H23" i="4"/>
  <c r="C24" i="4"/>
  <c r="D24" i="4"/>
  <c r="E24" i="4"/>
  <c r="F24" i="4"/>
  <c r="G24" i="4"/>
  <c r="H24" i="4"/>
  <c r="C25" i="4"/>
  <c r="D25" i="4"/>
  <c r="E25" i="4"/>
  <c r="F25" i="4"/>
  <c r="G25" i="4"/>
  <c r="H25" i="4"/>
  <c r="H22" i="4"/>
  <c r="G22" i="4"/>
  <c r="F22" i="4"/>
  <c r="E22" i="4"/>
  <c r="D22" i="4"/>
  <c r="C22" i="4"/>
  <c r="C16" i="4"/>
  <c r="D16" i="4"/>
  <c r="E16" i="4"/>
  <c r="F16" i="4"/>
  <c r="G16" i="4"/>
  <c r="H16" i="4"/>
  <c r="C17" i="4"/>
  <c r="D17" i="4"/>
  <c r="E17" i="4"/>
  <c r="F17" i="4"/>
  <c r="G17" i="4"/>
  <c r="H17" i="4"/>
  <c r="C18" i="4"/>
  <c r="D18" i="4"/>
  <c r="E18" i="4"/>
  <c r="F18" i="4"/>
  <c r="G18" i="4"/>
  <c r="H18" i="4"/>
  <c r="C19" i="4"/>
  <c r="D19" i="4"/>
  <c r="E19" i="4"/>
  <c r="F19" i="4"/>
  <c r="G19" i="4"/>
  <c r="H19" i="4"/>
  <c r="C20" i="4"/>
  <c r="D20" i="4"/>
  <c r="E20" i="4"/>
  <c r="F20" i="4"/>
  <c r="G20" i="4"/>
  <c r="H20" i="4"/>
  <c r="H15" i="4"/>
  <c r="G15" i="4"/>
  <c r="F15" i="4"/>
  <c r="E15" i="4"/>
  <c r="D15" i="4"/>
  <c r="C15" i="4"/>
  <c r="C6" i="4"/>
  <c r="D6" i="4"/>
  <c r="E6" i="4"/>
  <c r="F6" i="4"/>
  <c r="G6" i="4"/>
  <c r="H6" i="4"/>
  <c r="C7" i="4"/>
  <c r="D7" i="4"/>
  <c r="E7" i="4"/>
  <c r="F7" i="4"/>
  <c r="G7" i="4"/>
  <c r="H7" i="4"/>
  <c r="C8" i="4"/>
  <c r="D8" i="4"/>
  <c r="F8" i="4"/>
  <c r="G8" i="4"/>
  <c r="H8" i="4"/>
  <c r="C9" i="4"/>
  <c r="D9" i="4"/>
  <c r="E9" i="4"/>
  <c r="F9" i="4"/>
  <c r="G9" i="4"/>
  <c r="H9" i="4"/>
  <c r="C10" i="4"/>
  <c r="D10" i="4"/>
  <c r="E10" i="4"/>
  <c r="F10" i="4"/>
  <c r="G10" i="4"/>
  <c r="H10" i="4"/>
  <c r="C11" i="4"/>
  <c r="D11" i="4"/>
  <c r="E11" i="4"/>
  <c r="F11" i="4"/>
  <c r="G11" i="4"/>
  <c r="H11" i="4"/>
  <c r="C12" i="4"/>
  <c r="D12" i="4"/>
  <c r="E12" i="4"/>
  <c r="F12" i="4"/>
  <c r="G12" i="4"/>
  <c r="H12" i="4"/>
  <c r="C13" i="4"/>
  <c r="D13" i="4"/>
  <c r="E13" i="4"/>
  <c r="F13" i="4"/>
  <c r="G13" i="4"/>
  <c r="H13" i="4"/>
  <c r="A22" i="4"/>
  <c r="B22" i="4"/>
  <c r="A23" i="4"/>
  <c r="B23" i="4"/>
  <c r="A24" i="4"/>
  <c r="B24" i="4"/>
  <c r="A25" i="4"/>
  <c r="B25" i="4"/>
  <c r="A26" i="4"/>
  <c r="B26" i="4"/>
  <c r="A27" i="4"/>
  <c r="B27" i="4"/>
  <c r="A28" i="4"/>
  <c r="B28" i="4"/>
  <c r="A29" i="4"/>
  <c r="B29" i="4"/>
  <c r="A30" i="4"/>
  <c r="B30" i="4"/>
  <c r="A31" i="4"/>
  <c r="B31" i="4"/>
  <c r="A32" i="4"/>
  <c r="B32" i="4"/>
  <c r="A33" i="4"/>
  <c r="B33" i="4"/>
  <c r="A34" i="4"/>
  <c r="B34" i="4"/>
  <c r="A35" i="4"/>
  <c r="B35" i="4"/>
  <c r="A36" i="4"/>
  <c r="B36" i="4"/>
  <c r="A37" i="4"/>
  <c r="B37" i="4"/>
  <c r="A38" i="4"/>
  <c r="B38" i="4"/>
  <c r="A39" i="4"/>
  <c r="B39" i="4"/>
  <c r="A40" i="4"/>
  <c r="B40" i="4"/>
  <c r="A41" i="4"/>
  <c r="B41" i="4"/>
  <c r="A42" i="4"/>
  <c r="B42" i="4"/>
  <c r="A43" i="4"/>
  <c r="B43" i="4"/>
  <c r="A44" i="4"/>
  <c r="B44" i="4"/>
  <c r="B6" i="4"/>
  <c r="B7" i="4"/>
  <c r="B8" i="4"/>
  <c r="B9" i="4"/>
  <c r="B10" i="4"/>
  <c r="B11" i="4"/>
  <c r="B12" i="4"/>
  <c r="B13" i="4"/>
  <c r="B14" i="4"/>
  <c r="B15" i="4"/>
  <c r="B16" i="4"/>
  <c r="B17" i="4"/>
  <c r="B18" i="4"/>
  <c r="B19" i="4"/>
  <c r="B20" i="4"/>
  <c r="B21" i="4"/>
  <c r="B5" i="4"/>
  <c r="A5" i="4"/>
  <c r="A6" i="4"/>
  <c r="A7" i="4"/>
  <c r="A8" i="4"/>
  <c r="A9" i="4"/>
  <c r="A10" i="4"/>
  <c r="A11" i="4"/>
  <c r="A12" i="4"/>
  <c r="A13" i="4"/>
  <c r="A14" i="4"/>
  <c r="A15" i="4"/>
  <c r="A16" i="4"/>
  <c r="A17" i="4"/>
  <c r="A18" i="4"/>
  <c r="A19" i="4"/>
  <c r="A20" i="4"/>
  <c r="A21" i="4"/>
  <c r="A4" i="4"/>
  <c r="B4" i="4"/>
  <c r="H2" i="4"/>
  <c r="G2" i="4"/>
  <c r="F2" i="4"/>
  <c r="E2" i="4"/>
  <c r="D2" i="4"/>
  <c r="C2" i="4"/>
  <c r="R92" i="5"/>
  <c r="R91" i="5"/>
  <c r="R89" i="5"/>
  <c r="R38" i="5" s="1"/>
  <c r="K82" i="5" s="1"/>
  <c r="R88" i="5"/>
  <c r="R86" i="5"/>
  <c r="R87" i="5"/>
  <c r="R84" i="5"/>
  <c r="R85" i="5"/>
  <c r="C3" i="12"/>
  <c r="B8" i="12"/>
  <c r="A8" i="12"/>
  <c r="C7" i="12"/>
  <c r="B7" i="12"/>
  <c r="A7" i="12"/>
  <c r="C5" i="12"/>
  <c r="B5" i="12"/>
  <c r="A1" i="12"/>
  <c r="C3" i="11"/>
  <c r="C12" i="11"/>
  <c r="B12" i="11"/>
  <c r="A12" i="11"/>
  <c r="C11" i="11"/>
  <c r="B11" i="11"/>
  <c r="A11" i="11"/>
  <c r="C10" i="11"/>
  <c r="B10" i="11"/>
  <c r="A10" i="11"/>
  <c r="C9" i="11"/>
  <c r="B9" i="11"/>
  <c r="A9" i="11"/>
  <c r="B8" i="11"/>
  <c r="A8" i="11"/>
  <c r="C7" i="11"/>
  <c r="B7" i="11"/>
  <c r="A7" i="11"/>
  <c r="C5" i="11"/>
  <c r="B5" i="11"/>
  <c r="A1" i="11"/>
  <c r="C11" i="6"/>
  <c r="C3" i="6"/>
  <c r="C12" i="6"/>
  <c r="B12" i="6"/>
  <c r="A12" i="6"/>
  <c r="B11" i="6"/>
  <c r="A11" i="6"/>
  <c r="C10" i="6"/>
  <c r="B10" i="6"/>
  <c r="A10" i="6"/>
  <c r="C9" i="6"/>
  <c r="B9" i="6"/>
  <c r="A9" i="6"/>
  <c r="B8" i="6"/>
  <c r="A8" i="6"/>
  <c r="C7" i="6"/>
  <c r="B7" i="6"/>
  <c r="A7" i="6"/>
  <c r="C5" i="6"/>
  <c r="B5" i="6"/>
  <c r="A1" i="6"/>
  <c r="A1" i="2"/>
  <c r="A2" i="2"/>
  <c r="K5" i="13" l="1"/>
  <c r="J2" i="13"/>
  <c r="K2" i="13"/>
  <c r="J4" i="13"/>
  <c r="K4" i="13"/>
  <c r="K3" i="13"/>
  <c r="J3" i="13"/>
  <c r="J6" i="13"/>
  <c r="K6" i="13"/>
  <c r="J5" i="13"/>
  <c r="C8" i="11"/>
  <c r="C8" i="8"/>
  <c r="C8" i="12"/>
  <c r="C8" i="6"/>
  <c r="B6" i="13" l="1"/>
</calcChain>
</file>

<file path=xl/comments1.xml><?xml version="1.0" encoding="utf-8"?>
<comments xmlns="http://schemas.openxmlformats.org/spreadsheetml/2006/main">
  <authors>
    <author>sdkyle</author>
  </authors>
  <commentList>
    <comment ref="F5" authorId="0" shapeId="0">
      <text>
        <r>
          <rPr>
            <b/>
            <sz val="9"/>
            <color indexed="81"/>
            <rFont val="Tahoma"/>
            <family val="2"/>
          </rPr>
          <t xml:space="preserve">Document challenges that the action has faced and plans for addressing challenges or how the outcome or action might be refined in future reporting periods. </t>
        </r>
      </text>
    </comment>
  </commentList>
</comments>
</file>

<file path=xl/sharedStrings.xml><?xml version="1.0" encoding="utf-8"?>
<sst xmlns="http://schemas.openxmlformats.org/spreadsheetml/2006/main" count="428" uniqueCount="274">
  <si>
    <t>Data, Metrics &amp; Continuous Quality Improvement</t>
  </si>
  <si>
    <t xml:space="preserve">Responses Include: </t>
  </si>
  <si>
    <t>Yes</t>
  </si>
  <si>
    <t>No</t>
  </si>
  <si>
    <t>Areas to consider that clearly need improvement:</t>
  </si>
  <si>
    <t>Category</t>
  </si>
  <si>
    <t>Person or Position Responsible</t>
  </si>
  <si>
    <t>Timeline</t>
  </si>
  <si>
    <t>Categories</t>
  </si>
  <si>
    <t>Other</t>
  </si>
  <si>
    <t>Decisions are made more equitably</t>
  </si>
  <si>
    <t xml:space="preserve">Convene an equity working group that has representatives from throughout the Bureau to work on racial equiy policies. The group will have representatives of people of color, labor, management, and members of the all of the Bureaus' different committees. </t>
  </si>
  <si>
    <t>Fall 2014</t>
  </si>
  <si>
    <t>Fiscal Year for Start of Plan</t>
  </si>
  <si>
    <t>Date Plan Submitted</t>
  </si>
  <si>
    <t>Status</t>
  </si>
  <si>
    <t>Successes</t>
  </si>
  <si>
    <t>Challenges</t>
  </si>
  <si>
    <t>Action Status</t>
  </si>
  <si>
    <t>Action has not yet been intiated and/or little progress has been made</t>
  </si>
  <si>
    <t>Action is underway, but faces obstacles</t>
  </si>
  <si>
    <t>Action is on track for completion by end of plan period</t>
  </si>
  <si>
    <t>Action is completed</t>
  </si>
  <si>
    <t>Second Progress Report Due:</t>
  </si>
  <si>
    <t>Racial Equity Year One Progress Report</t>
  </si>
  <si>
    <t>Racial Equity Year Two Progress Report</t>
  </si>
  <si>
    <t>EX.</t>
  </si>
  <si>
    <t>Director's Assistant</t>
  </si>
  <si>
    <t xml:space="preserve">The group will meet monthly in it's first year and will propose at least 3 new policies for Bureau operations to improve racial equity </t>
  </si>
  <si>
    <t>Progress Indicators</t>
  </si>
  <si>
    <t>Progress Indicators to Date</t>
  </si>
  <si>
    <t>Director Name</t>
  </si>
  <si>
    <t>Fiscal Year for End of 5 yr Plan</t>
  </si>
  <si>
    <t>Commissioner in charge</t>
  </si>
  <si>
    <t>Commissioner Amanda Fritz</t>
  </si>
  <si>
    <t>Mayor Charlie Hales</t>
  </si>
  <si>
    <t>Commissioner Nick Fish</t>
  </si>
  <si>
    <t>Commissioner Steve Novick</t>
  </si>
  <si>
    <t>Commissioner Dan Saltzman</t>
  </si>
  <si>
    <t>City Auditor LaVonne Griffin-Valade</t>
  </si>
  <si>
    <t>Public Safety Service Area</t>
  </si>
  <si>
    <t>Parks, Recreation, &amp; Culture Service Area</t>
  </si>
  <si>
    <t>Public Utilities Service Area</t>
  </si>
  <si>
    <t>Community Development Service Area</t>
  </si>
  <si>
    <r>
      <t>City Support Services Service Area</t>
    </r>
    <r>
      <rPr>
        <sz val="11"/>
        <color theme="1"/>
        <rFont val="Calibri"/>
        <family val="2"/>
        <scheme val="minor"/>
      </rPr>
      <t xml:space="preserve"> </t>
    </r>
  </si>
  <si>
    <t>Transportation &amp; Parking Service Area</t>
  </si>
  <si>
    <t>Elected Officials Service Area</t>
  </si>
  <si>
    <t>First Progress Report Due:</t>
  </si>
  <si>
    <t>Racial Equity Year Three Progress Report</t>
  </si>
  <si>
    <t xml:space="preserve">Please provide the following information. Responses should be entered in the yellow fields. </t>
  </si>
  <si>
    <t>Race</t>
  </si>
  <si>
    <t>Asian</t>
  </si>
  <si>
    <t>Number of Management Level positions held by people of color</t>
  </si>
  <si>
    <t>Number of employees of color who are represented</t>
  </si>
  <si>
    <t>Total number of represented employees</t>
  </si>
  <si>
    <t>Contracting</t>
  </si>
  <si>
    <t>Number of MWESB Contracts</t>
  </si>
  <si>
    <t xml:space="preserve">Total Number of Management Level positions </t>
  </si>
  <si>
    <t>Total number of Employees</t>
  </si>
  <si>
    <t>Percent of Represented Employees</t>
  </si>
  <si>
    <t>Percent of Contracts with MWESB Firms</t>
  </si>
  <si>
    <t>Actions</t>
  </si>
  <si>
    <t>Objectives</t>
  </si>
  <si>
    <t>Breakdown of MWESB Contracts by:</t>
  </si>
  <si>
    <t>M (minority-owned businesses)</t>
  </si>
  <si>
    <t>W (women-owned businesses)</t>
  </si>
  <si>
    <t>ESB (emerging small businesses)</t>
  </si>
  <si>
    <t xml:space="preserve">Number of active contracts for professional services, construction projects, and goods and services. </t>
  </si>
  <si>
    <t>The following demographics should be pulled from the most recent Affirmative Action Report:</t>
  </si>
  <si>
    <t>Haven’t started work in this area yet or this may happen on an 'as-needed' basis</t>
  </si>
  <si>
    <t>Plans exist to do this but have not yet been implemented. It may happen but inconsistently and with limited success</t>
  </si>
  <si>
    <t>This is in place, or occurs regularly. We have evidence of its use and are assessing its effectiveness.</t>
  </si>
  <si>
    <t>This is in place with clear evidence of success. Structural change has been made in order to be effective in this area</t>
  </si>
  <si>
    <t xml:space="preserve">This is part of our routine, and identity. We model it for others. Practice has resulted in effective sustainable changes </t>
  </si>
  <si>
    <t>A.</t>
  </si>
  <si>
    <t>Organizational Commitment</t>
  </si>
  <si>
    <t>Staff have a shared language on race, racism, and social justice and are culturally responsive and inclusive in communication</t>
  </si>
  <si>
    <t>Funds are allocated to support programs/policies vital to or disproportionately needed by particular disadvantaged racial/ethnic communities</t>
  </si>
  <si>
    <t>Equity Baseline Assessment</t>
  </si>
  <si>
    <t>B.</t>
  </si>
  <si>
    <t>C.</t>
  </si>
  <si>
    <t>D.</t>
  </si>
  <si>
    <t>Community Access and Partnership</t>
  </si>
  <si>
    <t>Formal partnerships exist with organizations led by communities of color</t>
  </si>
  <si>
    <t xml:space="preserve">Racial Equity Assessment Analysis Tool </t>
  </si>
  <si>
    <t>Support Needed</t>
  </si>
  <si>
    <t>Racial Equity Year Four Progress Report</t>
  </si>
  <si>
    <t>Third Progress Report Due:</t>
  </si>
  <si>
    <t>Fourth Progress Report Due:</t>
  </si>
  <si>
    <t>Fifth Progress Report Due:</t>
  </si>
  <si>
    <t>Racial Equity Year Fifth Progress Report</t>
  </si>
  <si>
    <t>Average Program Level Score</t>
  </si>
  <si>
    <t>Overall Score on Continum</t>
  </si>
  <si>
    <t>Exclusive</t>
  </si>
  <si>
    <t>Passive</t>
  </si>
  <si>
    <t>Symbolic</t>
  </si>
  <si>
    <t>Identity Change</t>
  </si>
  <si>
    <t>Structural Change</t>
  </si>
  <si>
    <t>Full Inclusion</t>
  </si>
  <si>
    <t>Leadership and Management</t>
  </si>
  <si>
    <t>Workforce</t>
  </si>
  <si>
    <t>E.</t>
  </si>
  <si>
    <t>F.</t>
  </si>
  <si>
    <t>Percent People of color in Management Positions</t>
  </si>
  <si>
    <t>Percent managers of color</t>
  </si>
  <si>
    <t xml:space="preserve">List any areas of underutilization </t>
  </si>
  <si>
    <t>Who is responsible for completeing and reporting on the action for the annual status report?</t>
  </si>
  <si>
    <t xml:space="preserve">When will the action be completed? </t>
  </si>
  <si>
    <t>Select the assessment category the action will address.</t>
  </si>
  <si>
    <t xml:space="preserve">What is intended to change within the Bureau? </t>
  </si>
  <si>
    <t>What activity will be accomplished within the planning period to achieve this Objective?</t>
  </si>
  <si>
    <t>How will progress towards change be measured? Indicators can be qualitative and/or quantitative.  This should be based on Question 2 from Analysis Tab.</t>
  </si>
  <si>
    <t>Select the current status of the action item from the drop down list.</t>
  </si>
  <si>
    <t>These are the measureable indicators that have been achieved to date.</t>
  </si>
  <si>
    <t xml:space="preserve">Document challenges that the action has faced and plans for addressing challenges or how the outcome or action might be refined in future reporting periods. </t>
  </si>
  <si>
    <t>From Plan tab.</t>
  </si>
  <si>
    <t xml:space="preserve">From Plan tab, </t>
  </si>
  <si>
    <t xml:space="preserve">Document successes that have been achieved. </t>
  </si>
  <si>
    <t xml:space="preserve">From Plan tab. </t>
  </si>
  <si>
    <t xml:space="preserve">Please mark 'Yes' if your Bureau needs support  from CEC or OEHR to resolve challenges with action implementation. </t>
  </si>
  <si>
    <t xml:space="preserve">This file will work best with Excel 2007 or more recent versions. While all features may not be avialable in earlier versions, the primary functionality should remain intact </t>
  </si>
  <si>
    <t>Title VI Compliance</t>
  </si>
  <si>
    <t xml:space="preserve">The City of Portland has adopted several policies to further public involvement. Has  your bureau incorporated public involvement as an element of your work? </t>
  </si>
  <si>
    <t>Does your Bureau work to meaningfully engage persons of color,  low income persons and persons with Limited English Proficiency in the decisions that affect them?</t>
  </si>
  <si>
    <t xml:space="preserve">Does the Bureau have the necessary tools to accomplish this?  </t>
  </si>
  <si>
    <r>
      <t>Public involvement</t>
    </r>
    <r>
      <rPr>
        <sz val="12"/>
        <color rgb="FF000000"/>
        <rFont val="Calibri"/>
        <family val="2"/>
        <scheme val="minor"/>
      </rPr>
      <t xml:space="preserve"> </t>
    </r>
  </si>
  <si>
    <t>It is the policy  of the City of Portland to involve the public in important decisions by providing for early, open and continuous participation in planning and decision making.  City decision-making processes must be designed to provide access to persons of color and persons with Limited English Proficiency and to avoid disproportionate adverse human health and environmental impacts on minority and low-income populations.</t>
  </si>
  <si>
    <t>Limited English Proficiency</t>
  </si>
  <si>
    <t xml:space="preserve">It is the policy of the City of Portland to ensure that all people, regardless of their proficiency in English, have meaningful access to the benefits of municipal programs and services.    The City’s Civil Rights Plan provides that  bureaus should identify which documents are  vital to the public’s interaction with that bureau, and translate those documents.  </t>
  </si>
  <si>
    <t xml:space="preserve">Has the bureau evaluated what documents are vital to the public’s interaction with  your bureau? </t>
  </si>
  <si>
    <t xml:space="preserve">Has the bureau translated those vital documents? </t>
  </si>
  <si>
    <t xml:space="preserve">Do you track requests for translation? </t>
  </si>
  <si>
    <t xml:space="preserve">Do you track requests for interpretation? </t>
  </si>
  <si>
    <t xml:space="preserve">Does your bureau have the necessary tools to provide translation and interpretation services? </t>
  </si>
  <si>
    <t xml:space="preserve">Does the bureau use the guidelines for translation and interpretation services outlined in the Title VI Plan? </t>
  </si>
  <si>
    <r>
      <t>Environmental Justice</t>
    </r>
    <r>
      <rPr>
        <sz val="12"/>
        <color rgb="FF000000"/>
        <rFont val="Calibri"/>
        <family val="2"/>
        <scheme val="minor"/>
      </rPr>
      <t xml:space="preserve"> </t>
    </r>
  </si>
  <si>
    <t>It is the policy of the City of Portland to consider whether any decision, service, program or benefit, results in a potential disproportionate adverse human health and environmental effect, including economic effects, on communities of color, tribal communities and other communities underrepresented in public processes.  The City’s Title VI Plan contains Environmental Justice Policy and Analysis Guidelines to facilitate this.</t>
  </si>
  <si>
    <t xml:space="preserve">How does your bureau use the Environmental Justice Policy and Analysis Guidelines? </t>
  </si>
  <si>
    <t xml:space="preserve">Are the cumulative effects of bureau decisions considered when evaluating projects? </t>
  </si>
  <si>
    <t xml:space="preserve">If yes how?  </t>
  </si>
  <si>
    <t xml:space="preserve">Does your bureau evaluate whether the burdens of bureau decisions have a greater impact on communities of color or low income persons? </t>
  </si>
  <si>
    <t xml:space="preserve">How do you analyze this? </t>
  </si>
  <si>
    <t>Complaint Procedures</t>
  </si>
  <si>
    <t xml:space="preserve">The City of Portland’s Title VI Plan has  a complaint procedure for discrimination complaints based on race, color or national origin. </t>
  </si>
  <si>
    <t xml:space="preserve">Does your bureau track complaints based on discrimination based on race, color or national origin?  </t>
  </si>
  <si>
    <t xml:space="preserve">Does your bureau track how complaints based on race, color and national origin are resolved? </t>
  </si>
  <si>
    <t xml:space="preserve">Does your bureau utilize the complaint procedures outlined in the 2013 City of Portland Title VI Plan? </t>
  </si>
  <si>
    <t xml:space="preserve">The City of Portland must work to ensure that its contractors comply with Title VI requirements.  The City of Portland’s contracting template contains required language to this effect.  In addition, c complaints of discriminatory practices by City contactors, subcontractors and grantees must be investigated. </t>
  </si>
  <si>
    <t xml:space="preserve">Is your bureau aware of the City’s Title VI obligations to prevent discrimination by contractors, subcontractors and grantees?    </t>
  </si>
  <si>
    <t xml:space="preserve">Does your bureau track complaints of discrimination based on race, national origin or color by contractors, subcontractors and grantees? </t>
  </si>
  <si>
    <t xml:space="preserve">2b. </t>
  </si>
  <si>
    <t>1b.</t>
  </si>
  <si>
    <t>3b.</t>
  </si>
  <si>
    <t>Does your bureau have the tools to use the environmental justice policy and analysis guidelines?  </t>
  </si>
  <si>
    <t>4b.</t>
  </si>
  <si>
    <t xml:space="preserve">What do you tools do you need to implement at your bureau? </t>
  </si>
  <si>
    <t xml:space="preserve">Does your bureau have the tools to resolve discrimination complaints based on race, color or national origin? </t>
  </si>
  <si>
    <t>Average Score</t>
  </si>
  <si>
    <t>Racial Equity 5 Year Plan</t>
  </si>
  <si>
    <t>1. What opportunities for change does this analysis suggest? (Informs action items)</t>
  </si>
  <si>
    <t>2. How will you measure progress (data, behaviors, etc.)? (Informs performance indicators)</t>
  </si>
  <si>
    <t xml:space="preserve">If not what tools do you need to provide translation and interpretation? </t>
  </si>
  <si>
    <t>5b</t>
  </si>
  <si>
    <t>List All  Primary Programs, Departments or Divisions</t>
  </si>
  <si>
    <t>If yes, please list examples:</t>
  </si>
  <si>
    <t xml:space="preserve">If yes, what steps do you take to do this? </t>
  </si>
  <si>
    <t>If yes, please list the documents you translate:</t>
  </si>
  <si>
    <t>If no, what tools are needed?</t>
  </si>
  <si>
    <t xml:space="preserve">3b. </t>
  </si>
  <si>
    <t xml:space="preserve">If no, what tools do you need? </t>
  </si>
  <si>
    <t xml:space="preserve">Institutionalization of racism includes formal policies, practices, teaching, and decision-making at all levels. </t>
  </si>
  <si>
    <t xml:space="preserve">Policies exist to diversify the workplace, but in large part they are in non-use or non compliance. Resources are not allocated for implementation or there may be a underlying belief that there isn't a need for anything to change. </t>
  </si>
  <si>
    <t xml:space="preserve">Policies and practices are in place to promote multiculturalism and diversity, but largely do not yield the intended results. Will celebrate different cultures, and identities, but avoids race and racism overtly as topics.  </t>
  </si>
  <si>
    <t xml:space="preserve">Policies and practices begin to shift focus, specifically  call out racism, and seek to eliminate racial bias. There is broad ownership across the Bureau for initiatives that address institutional racism. There is intentional review of existing policies and practices to understand barriers towards achieving racial equity goals. </t>
  </si>
  <si>
    <t xml:space="preserve">Bureau has proactively reconfigured and reprioritized  its work, and is creating positive reinforcing feedback loops to sustain structural changes that support racially equitable outcomes. Bureau challenges structural barriers that inhibit progress towards implementation of racially equitable policies and practices. Inteprets Civil Rights Title VI and Affirmative Action as tools to address institutional racism and dismisses race-blind/neutral approach for targeted strategies. </t>
  </si>
  <si>
    <t>Commitment to racial equity is reflected throughout policies and practices and reinforced at all levels of the Bureau. Methods for continous process improvement and learning are fully institutionalized. Bureau addresses structural racism by collaborating, advocating, and sharing best practices with othes. Focus on race and racism is unapologetic while concurrently effectively addressing intersectional issues of oppression (gender, ability, sexual orientation, class).</t>
  </si>
  <si>
    <t>Phase:</t>
  </si>
  <si>
    <r>
      <rPr>
        <b/>
        <i/>
        <u/>
        <sz val="12"/>
        <rFont val="Calibri"/>
        <family val="2"/>
        <scheme val="minor"/>
      </rPr>
      <t xml:space="preserve">Directions: </t>
    </r>
    <r>
      <rPr>
        <i/>
        <sz val="12"/>
        <rFont val="Calibri"/>
        <family val="2"/>
        <scheme val="minor"/>
      </rPr>
      <t xml:space="preserve">Complete the following reflections for each of the 43 equity practices. Note: Areas that are highlighted red were given a score of less than 3  and should be considered when developing Actions. </t>
    </r>
  </si>
  <si>
    <r>
      <rPr>
        <b/>
        <i/>
        <u/>
        <sz val="12"/>
        <rFont val="Calibri"/>
        <family val="2"/>
        <scheme val="minor"/>
      </rPr>
      <t>Directions:</t>
    </r>
    <r>
      <rPr>
        <b/>
        <i/>
        <sz val="12"/>
        <rFont val="Calibri"/>
        <family val="2"/>
        <scheme val="minor"/>
      </rPr>
      <t xml:space="preserve"> </t>
    </r>
    <r>
      <rPr>
        <i/>
        <sz val="12"/>
        <rFont val="Calibri"/>
        <family val="2"/>
        <scheme val="minor"/>
      </rPr>
      <t xml:space="preserve">  In the blanks cells below each program or department select the number from the drop down list that best describes how your organization addresses the 43 equity practices listed below in the Column to the left. Possible responses are listed at the top left.  Cells will become colored once a number is selected. Follow this by reviewing the analysis tab to consider next steps.</t>
    </r>
  </si>
  <si>
    <t>Commissioner or Chair</t>
  </si>
  <si>
    <t>Organization Service Area Category</t>
  </si>
  <si>
    <t>Organization Name</t>
  </si>
  <si>
    <t>Organization Title VI Coordinator</t>
  </si>
  <si>
    <t>Organization AA Coordinator</t>
  </si>
  <si>
    <t>Organization Workforce Demographics</t>
  </si>
  <si>
    <t>Number of Languages spoken within the Organization</t>
  </si>
  <si>
    <t>Organization Contracting Practices</t>
  </si>
  <si>
    <t>Data available from Organization of Purchases.</t>
  </si>
  <si>
    <t>Organization  Rep #1</t>
  </si>
  <si>
    <t>Organization Rep #2</t>
  </si>
  <si>
    <t xml:space="preserve">This is not relevant or does not exist in our Organization or department </t>
  </si>
  <si>
    <t>Public written commitment to address/eliminate racial and ethnic inequities exists in guiding documentation: mission, vision, goals?</t>
  </si>
  <si>
    <t>Development and monitoring of racial equity plan, or strategy integrates perspectives from staff and constituencies of color?</t>
  </si>
  <si>
    <t>Operational commitment to address/eliminate racial and ethnic inequities is visible in the organization? (i?e? physical characteristics of offices and location, Standard Operating Procedures)</t>
  </si>
  <si>
    <t>There is ongoing evaluation of policy, service, or program impacts and progress towards racial equity?</t>
  </si>
  <si>
    <t>Difficult conversations about race are encouraged and supported in safe, confidential and/or private spaces?</t>
  </si>
  <si>
    <t>Racial equity innovation and problem solving is rewarded and recognized?</t>
  </si>
  <si>
    <t>Management understands power and privilege and consistently applies a racial equity lens?</t>
  </si>
  <si>
    <t xml:space="preserve">Management consistently champions racial equity goals through the work of the Organization? </t>
  </si>
  <si>
    <t xml:space="preserve">Management supports staff who bring forward racial equity concerns using formal and informal complaint resolution processes? </t>
  </si>
  <si>
    <t xml:space="preserve">Internal structures exist to address issues of racial equity (i?e? a functioning equity committee, formal or informal complaint resolution process, caucusing and community advisory body)  </t>
  </si>
  <si>
    <t>Internal structures and leadership reflect accountability towards racial equity goals (i?e? creation of staff position with presence or access to leadership?</t>
  </si>
  <si>
    <t xml:space="preserve">Management participates in a network or has allies that help to reinforce racial equity best practices and organizational learning? </t>
  </si>
  <si>
    <t>Strategies exist to recruit, retain and develop staff who represent communities of color and/or speak languages other than English?</t>
  </si>
  <si>
    <t>Staff participate in mandatory racial equity and cultural responsiveness training and capacity building ?</t>
  </si>
  <si>
    <t>Racial equity and cultural responsiveness knowledge, skills, and practices are a part of staff job descriptions and work plans?</t>
  </si>
  <si>
    <t>Performance appraisals/evaluations include progress on racial equity and cultural responsiveness goals?</t>
  </si>
  <si>
    <t xml:space="preserve">Interpretation/translation services are provided for people who speak languages other than English? </t>
  </si>
  <si>
    <t>Materials in languages other than English are available and used?</t>
  </si>
  <si>
    <t>Communication materials are assessed for racial bias and reviewed to ensure reflection of the diversity in the community served?</t>
  </si>
  <si>
    <t>Advisory boards, commissions, and other volunteer roles reflect the community served?</t>
  </si>
  <si>
    <t>Regular meetings occur with leaders from communities of color specifically to discuss racial equity and impact on the community in order to inform work?</t>
  </si>
  <si>
    <t xml:space="preserve">Community relationship building focuses on developing trust and identifying mutual interests? </t>
  </si>
  <si>
    <t>Communities of color are involved in investment and/or service decisions that impact them directly (whether collectively or as individual communities)?</t>
  </si>
  <si>
    <t>Planning practices for investments/resource distribution and service/program delivery are accessible to and, as appropriate, driven by community stakeholders, incorporating community narratives and experience?</t>
  </si>
  <si>
    <t>Staff track Title VI complaints by vendors and contractors?</t>
  </si>
  <si>
    <t xml:space="preserve">Data on investments/resource distribution is collected, tracked and evaluated? </t>
  </si>
  <si>
    <t xml:space="preserve">Data on gaps in service delivery is collected, tracked and evaluated? </t>
  </si>
  <si>
    <t xml:space="preserve">Collected race and ethnicity data is used to prioritize and develop criteria for investments/resource distribution? </t>
  </si>
  <si>
    <t xml:space="preserve">Collected race and ethnicity data is used to prioritize and develop criteria for  service delivery? </t>
  </si>
  <si>
    <t>Racial, ethnic and linguistic makeup of your workforce is collected, tracked, and evaluated?</t>
  </si>
  <si>
    <t>Racial, ethnic and linguistic makeup of your advisory boards, volunteers, evaluation and hiring panels, and public workgroups is collected, tracked, and evaluated?</t>
  </si>
  <si>
    <t>Racial, ethnic and linguistic makeup of customers or stakeholders is collected, tracked, and evaluated?</t>
  </si>
  <si>
    <t>Data on customer, participant, or stakeholder satisfaction with regard to racial equity is collected, tracked, and evaluated?</t>
  </si>
  <si>
    <t>Collected data is easily accessible by staff or public?</t>
  </si>
  <si>
    <t>Subcontracting</t>
  </si>
  <si>
    <t>Access and outcomes measures collected on performance are disaggregated by race and ethnicity. If appropriate, MWESB utilization is benchmarked against Citywide social equity contracting goals in the areas of construction and professional services?</t>
  </si>
  <si>
    <t xml:space="preserve">Racial equity component(s) are used in the process of seelcting subcontractors.  ( This may include: commitment to racial equity, demonstrated effectiveness, goals, and/or reporting requirements).  The contractor can demonstrate that staff have attended trainings that focus on equity and specifically equitable contracting.   </t>
  </si>
  <si>
    <t>Contracts with subcontractors include written text on PHB's racial equity policies and priorities?</t>
  </si>
  <si>
    <t>Multiple subcontracting opportunities are available within large projects to create increased opportunities for MWESB's?</t>
  </si>
  <si>
    <t>Staff and leadership proactively build relationships with culturally specific service providers and other commmunity entitities historically serving communities of color ( for example, faith groups, community centers, etc…) and when appropriate build relationships with MWESB contractors?</t>
  </si>
  <si>
    <t>Individuals may choose to identify more than one race or ethnicity. Percentages are based on total responses.</t>
  </si>
  <si>
    <t>African</t>
  </si>
  <si>
    <t>Black/African American</t>
  </si>
  <si>
    <t>Latino/Hispanic</t>
  </si>
  <si>
    <t>Middle Eastern</t>
  </si>
  <si>
    <t>Native American or Alaska Native</t>
  </si>
  <si>
    <t>Slavic</t>
  </si>
  <si>
    <t xml:space="preserve">White </t>
  </si>
  <si>
    <t>Decline to Answer</t>
  </si>
  <si>
    <t>Total:</t>
  </si>
  <si>
    <t>Number of Employees</t>
  </si>
  <si>
    <t>The following demographics should be pulled from an internal Organization survey:</t>
  </si>
  <si>
    <t>Native Hawaiian or Pacific Islander</t>
  </si>
  <si>
    <t>Staff understands how their role is important in addressing institutional racism and can articulate this to others?</t>
  </si>
  <si>
    <t>Gender (Summary)</t>
  </si>
  <si>
    <t>Gender</t>
  </si>
  <si>
    <t>Male</t>
  </si>
  <si>
    <t>Female</t>
  </si>
  <si>
    <t>Other Gender</t>
  </si>
  <si>
    <t>Not Reported/Declined</t>
  </si>
  <si>
    <t>Age Distribution</t>
  </si>
  <si>
    <t>Age Groups</t>
  </si>
  <si>
    <t>&lt; 18</t>
  </si>
  <si>
    <t>18-24</t>
  </si>
  <si>
    <t>25-49</t>
  </si>
  <si>
    <t>&gt; 65</t>
  </si>
  <si>
    <t>50-64</t>
  </si>
  <si>
    <t>Number of Board Members</t>
  </si>
  <si>
    <t>Board Membership Demographics</t>
  </si>
  <si>
    <t>Board Members Representing the "Client Base"</t>
  </si>
  <si>
    <t>Representing the "Client Base"</t>
  </si>
  <si>
    <t>Representing the client base</t>
  </si>
  <si>
    <t>Not Representing the client base</t>
  </si>
  <si>
    <r>
      <t>Employees with Disabling conditions (</t>
    </r>
    <r>
      <rPr>
        <b/>
        <i/>
        <sz val="11"/>
        <color theme="1"/>
        <rFont val="Calibri"/>
        <family val="2"/>
        <scheme val="minor"/>
      </rPr>
      <t>optional</t>
    </r>
    <r>
      <rPr>
        <b/>
        <sz val="11"/>
        <color theme="1"/>
        <rFont val="Calibri"/>
        <family val="2"/>
        <scheme val="minor"/>
      </rPr>
      <t>)</t>
    </r>
  </si>
  <si>
    <t>Employees with Disabling conditions</t>
  </si>
  <si>
    <t>With Reported Disabling Conditions</t>
  </si>
  <si>
    <t>Without Reported Diabling Conditions</t>
  </si>
  <si>
    <t>Percent of White Managers</t>
  </si>
  <si>
    <t>Percent of Managers of Color</t>
  </si>
  <si>
    <t>Percent of Non-MWESB Contracts</t>
  </si>
  <si>
    <t xml:space="preserve">Percent of White Represented Employees </t>
  </si>
  <si>
    <t>Percent of Represented Employees  of Color</t>
  </si>
  <si>
    <t>Percent of Non-rep Emloyees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</si>
</sst>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8"/>
      <name val="Verdana"/>
      <family val="2"/>
    </font>
    <font>
      <b/>
      <sz val="14"/>
      <color indexed="8"/>
      <name val="Calibri"/>
      <family val="2"/>
    </font>
    <font>
      <sz val="12"/>
      <color indexed="8"/>
      <name val="Calibri"/>
      <family val="2"/>
    </font>
    <font>
      <b/>
      <sz val="9"/>
      <color indexed="81"/>
      <name val="Tahoma"/>
      <family val="2"/>
    </font>
    <font>
      <b/>
      <i/>
      <sz val="11"/>
      <color theme="1"/>
      <name val="Calibri"/>
      <family val="2"/>
      <scheme val="minor"/>
    </font>
    <font>
      <b/>
      <i/>
      <sz val="14"/>
      <color theme="1"/>
      <name val="Calibri"/>
      <family val="2"/>
      <scheme val="minor"/>
    </font>
    <font>
      <i/>
      <sz val="11"/>
      <color theme="1"/>
      <name val="Calibri"/>
      <family val="2"/>
      <scheme val="minor"/>
    </font>
    <font>
      <sz val="18"/>
      <color theme="1"/>
      <name val="Calibri"/>
      <family val="2"/>
      <scheme val="minor"/>
    </font>
    <font>
      <b/>
      <sz val="18"/>
      <color theme="1"/>
      <name val="Calibri"/>
      <family val="2"/>
      <scheme val="minor"/>
    </font>
    <font>
      <sz val="11"/>
      <color theme="1"/>
      <name val="Calibri"/>
      <family val="2"/>
      <scheme val="minor"/>
    </font>
    <font>
      <b/>
      <i/>
      <sz val="12"/>
      <color theme="1"/>
      <name val="Calibri"/>
      <family val="2"/>
      <scheme val="minor"/>
    </font>
    <font>
      <sz val="11"/>
      <name val="Calibri"/>
      <family val="2"/>
      <scheme val="minor"/>
    </font>
    <font>
      <sz val="11"/>
      <color theme="0" tint="-4.9989318521683403E-2"/>
      <name val="Calibri"/>
      <family val="2"/>
      <scheme val="minor"/>
    </font>
    <font>
      <b/>
      <sz val="16"/>
      <color theme="1"/>
      <name val="Calibri"/>
      <family val="2"/>
      <scheme val="minor"/>
    </font>
    <font>
      <b/>
      <sz val="12"/>
      <name val="Calibri"/>
      <family val="2"/>
      <scheme val="minor"/>
    </font>
    <font>
      <b/>
      <sz val="14"/>
      <name val="Calibri"/>
      <family val="2"/>
    </font>
    <font>
      <b/>
      <sz val="11"/>
      <name val="Calibri"/>
      <family val="2"/>
      <scheme val="minor"/>
    </font>
    <font>
      <b/>
      <sz val="11"/>
      <name val="Calibri"/>
      <family val="2"/>
    </font>
    <font>
      <i/>
      <u/>
      <sz val="12"/>
      <name val="Calibri"/>
      <family val="2"/>
      <scheme val="minor"/>
    </font>
    <font>
      <b/>
      <i/>
      <u/>
      <sz val="12"/>
      <name val="Calibri"/>
      <family val="2"/>
      <scheme val="minor"/>
    </font>
    <font>
      <b/>
      <i/>
      <sz val="12"/>
      <name val="Calibri"/>
      <family val="2"/>
      <scheme val="minor"/>
    </font>
    <font>
      <i/>
      <sz val="12"/>
      <name val="Calibri"/>
      <family val="2"/>
      <scheme val="minor"/>
    </font>
    <font>
      <b/>
      <sz val="14"/>
      <name val="Calibri"/>
      <family val="2"/>
      <scheme val="minor"/>
    </font>
    <font>
      <sz val="12"/>
      <name val="Calibri"/>
      <family val="2"/>
      <scheme val="minor"/>
    </font>
    <font>
      <b/>
      <sz val="36"/>
      <color theme="1"/>
      <name val="Calibri"/>
      <family val="2"/>
      <scheme val="minor"/>
    </font>
    <font>
      <i/>
      <sz val="10"/>
      <color theme="1"/>
      <name val="Calibri"/>
      <family val="2"/>
      <scheme val="minor"/>
    </font>
    <font>
      <i/>
      <sz val="12"/>
      <color theme="1"/>
      <name val="Calibri"/>
      <family val="2"/>
      <scheme val="minor"/>
    </font>
    <font>
      <sz val="12"/>
      <color rgb="FF000000"/>
      <name val="Calibri"/>
      <family val="2"/>
    </font>
    <font>
      <sz val="12"/>
      <color rgb="FF000000"/>
      <name val="Calibri"/>
      <family val="2"/>
      <scheme val="minor"/>
    </font>
    <font>
      <b/>
      <sz val="12"/>
      <color rgb="FF000000"/>
      <name val="Calibri"/>
      <family val="2"/>
      <scheme val="minor"/>
    </font>
    <font>
      <i/>
      <sz val="12"/>
      <color rgb="FF000000"/>
      <name val="Calibri"/>
      <family val="2"/>
    </font>
    <font>
      <i/>
      <sz val="12"/>
      <color rgb="FF000000"/>
      <name val="Calibri"/>
      <family val="2"/>
      <scheme val="minor"/>
    </font>
    <font>
      <b/>
      <sz val="20"/>
      <color theme="1"/>
      <name val="Calibri"/>
      <family val="2"/>
      <scheme val="minor"/>
    </font>
    <font>
      <b/>
      <sz val="24"/>
      <color theme="1"/>
      <name val="Calibri"/>
      <family val="2"/>
      <scheme val="minor"/>
    </font>
    <font>
      <b/>
      <u/>
      <sz val="14"/>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lightUp">
        <bgColor indexed="22"/>
      </patternFill>
    </fill>
    <fill>
      <patternFill patternType="lightUp">
        <bgColor theme="0" tint="-0.249977111117893"/>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24994659260841701"/>
        <bgColor indexed="64"/>
      </patternFill>
    </fill>
    <fill>
      <patternFill patternType="lightUp">
        <fgColor auto="1"/>
        <bgColor theme="0" tint="-0.249977111117893"/>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s>
  <cellStyleXfs count="2">
    <xf numFmtId="0" fontId="0" fillId="0" borderId="0"/>
    <xf numFmtId="9" fontId="14" fillId="0" borderId="0" applyFont="0" applyFill="0" applyBorder="0" applyAlignment="0" applyProtection="0"/>
  </cellStyleXfs>
  <cellXfs count="241">
    <xf numFmtId="0" fontId="0" fillId="0" borderId="0" xfId="0"/>
    <xf numFmtId="0" fontId="3" fillId="2" borderId="0" xfId="0" applyFont="1" applyFill="1"/>
    <xf numFmtId="0" fontId="0" fillId="3" borderId="0" xfId="0" applyFill="1"/>
    <xf numFmtId="0" fontId="0" fillId="0" borderId="0" xfId="0" applyAlignment="1">
      <alignment horizontal="left"/>
    </xf>
    <xf numFmtId="0" fontId="1" fillId="0" borderId="0" xfId="0" applyFont="1" applyAlignment="1">
      <alignment wrapText="1"/>
    </xf>
    <xf numFmtId="0" fontId="1" fillId="0" borderId="0" xfId="0" applyFont="1"/>
    <xf numFmtId="0" fontId="3" fillId="0" borderId="0" xfId="0" applyFont="1" applyAlignment="1">
      <alignment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4" fillId="0" borderId="0" xfId="0" applyFont="1" applyAlignment="1">
      <alignment wrapText="1"/>
    </xf>
    <xf numFmtId="0" fontId="0" fillId="0" borderId="12" xfId="0" applyBorder="1" applyAlignment="1">
      <alignment horizontal="left" vertical="top" wrapText="1"/>
    </xf>
    <xf numFmtId="0" fontId="0" fillId="0" borderId="2" xfId="0" applyBorder="1" applyAlignment="1">
      <alignment horizontal="left" vertical="top" wrapText="1"/>
    </xf>
    <xf numFmtId="0" fontId="0" fillId="0" borderId="0" xfId="0"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2" xfId="0" applyBorder="1" applyAlignment="1">
      <alignment vertical="top" wrapText="1"/>
    </xf>
    <xf numFmtId="0" fontId="0" fillId="0" borderId="14"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vertical="top" wrapText="1"/>
    </xf>
    <xf numFmtId="0" fontId="0" fillId="0" borderId="10" xfId="0" applyBorder="1" applyAlignment="1">
      <alignment vertical="top" wrapText="1"/>
    </xf>
    <xf numFmtId="0" fontId="9" fillId="0" borderId="0" xfId="0" applyFont="1"/>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8" xfId="0" applyBorder="1"/>
    <xf numFmtId="0" fontId="0" fillId="0" borderId="9" xfId="0" applyBorder="1"/>
    <xf numFmtId="0" fontId="0" fillId="7" borderId="1" xfId="0" applyFill="1" applyBorder="1"/>
    <xf numFmtId="14" fontId="0" fillId="7" borderId="1" xfId="0" applyNumberFormat="1" applyFill="1" applyBorder="1" applyAlignment="1">
      <alignment horizontal="left"/>
    </xf>
    <xf numFmtId="0" fontId="0" fillId="7" borderId="1" xfId="0" applyFill="1" applyBorder="1" applyAlignment="1">
      <alignment wrapText="1"/>
    </xf>
    <xf numFmtId="0" fontId="10" fillId="0" borderId="0" xfId="0" applyFont="1"/>
    <xf numFmtId="14" fontId="10" fillId="0" borderId="0" xfId="0" applyNumberFormat="1" applyFont="1" applyAlignment="1">
      <alignment horizontal="left"/>
    </xf>
    <xf numFmtId="0" fontId="12" fillId="0" borderId="0" xfId="0" applyFont="1"/>
    <xf numFmtId="0" fontId="1" fillId="0" borderId="1" xfId="0" applyFont="1" applyFill="1" applyBorder="1"/>
    <xf numFmtId="0" fontId="0" fillId="7" borderId="1" xfId="0" applyFont="1" applyFill="1" applyBorder="1"/>
    <xf numFmtId="0" fontId="0" fillId="7" borderId="12" xfId="0" applyFill="1" applyBorder="1"/>
    <xf numFmtId="0" fontId="0" fillId="0" borderId="1" xfId="0" applyBorder="1" applyAlignment="1">
      <alignment vertical="center"/>
    </xf>
    <xf numFmtId="0" fontId="1" fillId="0" borderId="20" xfId="0" applyFont="1" applyFill="1" applyBorder="1" applyAlignment="1">
      <alignment wrapText="1"/>
    </xf>
    <xf numFmtId="0" fontId="1" fillId="0" borderId="10" xfId="0" applyFont="1" applyFill="1" applyBorder="1" applyAlignment="1">
      <alignment wrapText="1"/>
    </xf>
    <xf numFmtId="0" fontId="0" fillId="6" borderId="0" xfId="0" applyFill="1"/>
    <xf numFmtId="0" fontId="0" fillId="6" borderId="1" xfId="0" applyFill="1" applyBorder="1" applyAlignment="1">
      <alignment vertical="top" wrapText="1"/>
    </xf>
    <xf numFmtId="0" fontId="0" fillId="0" borderId="0" xfId="0"/>
    <xf numFmtId="0" fontId="0" fillId="0" borderId="1" xfId="0" applyBorder="1" applyAlignment="1">
      <alignment vertical="top" wrapText="1"/>
    </xf>
    <xf numFmtId="0" fontId="0" fillId="9" borderId="0" xfId="0" applyFill="1"/>
    <xf numFmtId="0" fontId="0" fillId="9" borderId="0" xfId="0" applyFill="1" applyAlignment="1">
      <alignment horizontal="left"/>
    </xf>
    <xf numFmtId="0" fontId="0" fillId="0" borderId="1" xfId="0" applyBorder="1" applyAlignment="1">
      <alignment wrapText="1"/>
    </xf>
    <xf numFmtId="0" fontId="0" fillId="4" borderId="18" xfId="0" applyNumberFormat="1" applyFill="1" applyBorder="1" applyAlignment="1">
      <alignment horizontal="left"/>
    </xf>
    <xf numFmtId="0" fontId="0" fillId="4" borderId="25" xfId="0" applyNumberFormat="1" applyFill="1" applyBorder="1" applyAlignment="1">
      <alignment horizontal="left"/>
    </xf>
    <xf numFmtId="0" fontId="0" fillId="4" borderId="25" xfId="0" applyFill="1" applyBorder="1" applyAlignment="1">
      <alignment horizontal="left"/>
    </xf>
    <xf numFmtId="0" fontId="0" fillId="4" borderId="12" xfId="0" applyFill="1" applyBorder="1" applyAlignment="1">
      <alignment horizontal="left"/>
    </xf>
    <xf numFmtId="0" fontId="2" fillId="3" borderId="0" xfId="0" applyFont="1" applyFill="1"/>
    <xf numFmtId="0" fontId="2" fillId="0" borderId="1" xfId="0" applyFont="1" applyBorder="1" applyAlignment="1">
      <alignment horizontal="center" vertical="center"/>
    </xf>
    <xf numFmtId="0" fontId="2" fillId="6" borderId="1" xfId="0" applyFont="1" applyFill="1" applyBorder="1" applyAlignment="1">
      <alignment horizontal="center" vertical="center"/>
    </xf>
    <xf numFmtId="0" fontId="0" fillId="6" borderId="1" xfId="0" applyNumberFormat="1" applyFill="1" applyBorder="1" applyAlignment="1">
      <alignment vertical="top" wrapText="1"/>
    </xf>
    <xf numFmtId="0" fontId="0" fillId="0" borderId="0" xfId="0"/>
    <xf numFmtId="0" fontId="0" fillId="0" borderId="0" xfId="0" applyAlignment="1"/>
    <xf numFmtId="0" fontId="0" fillId="0" borderId="1" xfId="0" applyBorder="1" applyAlignment="1">
      <alignment vertical="top" wrapText="1"/>
    </xf>
    <xf numFmtId="0" fontId="0" fillId="0" borderId="5" xfId="0" applyBorder="1" applyAlignment="1">
      <alignment vertical="top" wrapText="1"/>
    </xf>
    <xf numFmtId="0" fontId="0" fillId="0" borderId="0" xfId="0" applyFill="1"/>
    <xf numFmtId="0" fontId="0" fillId="0" borderId="0" xfId="0" applyAlignment="1">
      <alignment vertical="top" wrapText="1"/>
    </xf>
    <xf numFmtId="0" fontId="0" fillId="8" borderId="0" xfId="0" applyFill="1"/>
    <xf numFmtId="0" fontId="0" fillId="0" borderId="1" xfId="0" applyFont="1" applyBorder="1" applyAlignment="1">
      <alignment wrapText="1"/>
    </xf>
    <xf numFmtId="0" fontId="3" fillId="3" borderId="0" xfId="0" applyFont="1" applyFill="1"/>
    <xf numFmtId="0" fontId="0" fillId="5" borderId="18" xfId="0" applyNumberFormat="1" applyFill="1" applyBorder="1" applyAlignment="1">
      <alignment horizontal="left"/>
    </xf>
    <xf numFmtId="0" fontId="0" fillId="5" borderId="25" xfId="0" applyNumberFormat="1" applyFill="1" applyBorder="1" applyAlignment="1">
      <alignment horizontal="left"/>
    </xf>
    <xf numFmtId="0" fontId="0" fillId="5" borderId="25" xfId="0" applyFill="1" applyBorder="1" applyAlignment="1">
      <alignment horizontal="left"/>
    </xf>
    <xf numFmtId="0" fontId="0" fillId="5" borderId="12" xfId="0" applyFill="1" applyBorder="1" applyAlignment="1">
      <alignment horizontal="left"/>
    </xf>
    <xf numFmtId="0" fontId="0" fillId="10" borderId="1" xfId="0" applyFill="1" applyBorder="1" applyAlignment="1"/>
    <xf numFmtId="0" fontId="0" fillId="5" borderId="1" xfId="0" applyFill="1" applyBorder="1" applyAlignment="1">
      <alignment wrapText="1"/>
    </xf>
    <xf numFmtId="0" fontId="3" fillId="3" borderId="0" xfId="0" applyFont="1" applyFill="1" applyAlignment="1">
      <alignment wrapText="1"/>
    </xf>
    <xf numFmtId="0" fontId="1" fillId="3" borderId="1" xfId="0" applyFont="1" applyFill="1" applyBorder="1" applyAlignment="1">
      <alignment textRotation="45"/>
    </xf>
    <xf numFmtId="0" fontId="1" fillId="2" borderId="1" xfId="0" applyFont="1" applyFill="1" applyBorder="1" applyAlignment="1">
      <alignment horizontal="center" vertical="top"/>
    </xf>
    <xf numFmtId="0" fontId="0" fillId="0" borderId="1" xfId="0" applyBorder="1" applyAlignment="1">
      <alignment horizontal="center" vertical="top"/>
    </xf>
    <xf numFmtId="0" fontId="1" fillId="3" borderId="1" xfId="0" applyFont="1" applyFill="1" applyBorder="1" applyAlignment="1">
      <alignment horizontal="center" vertical="top"/>
    </xf>
    <xf numFmtId="0" fontId="7" fillId="0" borderId="1" xfId="0" applyFont="1" applyFill="1" applyBorder="1" applyAlignment="1">
      <alignment horizontal="center" vertical="top"/>
    </xf>
    <xf numFmtId="0" fontId="0" fillId="0" borderId="0" xfId="0" applyAlignment="1">
      <alignment wrapText="1"/>
    </xf>
    <xf numFmtId="0" fontId="0" fillId="0" borderId="1" xfId="0" applyBorder="1"/>
    <xf numFmtId="1" fontId="0" fillId="0" borderId="0" xfId="0" applyNumberFormat="1"/>
    <xf numFmtId="0" fontId="18" fillId="0" borderId="0" xfId="0" applyFont="1"/>
    <xf numFmtId="0" fontId="0" fillId="5" borderId="24" xfId="0" applyFill="1" applyBorder="1" applyAlignment="1"/>
    <xf numFmtId="0" fontId="13" fillId="0" borderId="0" xfId="0" applyFont="1" applyAlignment="1">
      <alignment horizontal="center"/>
    </xf>
    <xf numFmtId="0" fontId="13" fillId="0" borderId="0" xfId="0" applyFont="1"/>
    <xf numFmtId="0" fontId="4" fillId="0" borderId="1" xfId="0" applyFont="1" applyFill="1" applyBorder="1" applyAlignment="1">
      <alignment horizontal="center"/>
    </xf>
    <xf numFmtId="0" fontId="16" fillId="11" borderId="0" xfId="0" applyFont="1" applyFill="1"/>
    <xf numFmtId="0" fontId="27" fillId="11" borderId="0" xfId="0" applyFont="1" applyFill="1"/>
    <xf numFmtId="0" fontId="21" fillId="11" borderId="19" xfId="0" applyFont="1" applyFill="1" applyBorder="1" applyAlignment="1">
      <alignment wrapText="1"/>
    </xf>
    <xf numFmtId="0" fontId="21" fillId="11" borderId="11" xfId="0" applyFont="1" applyFill="1" applyBorder="1" applyAlignment="1">
      <alignment wrapText="1"/>
    </xf>
    <xf numFmtId="0" fontId="16" fillId="11" borderId="0" xfId="0" applyFont="1" applyFill="1" applyAlignment="1"/>
    <xf numFmtId="0" fontId="17" fillId="11" borderId="0" xfId="0" applyFont="1" applyFill="1"/>
    <xf numFmtId="0" fontId="20" fillId="11" borderId="26" xfId="0" applyFont="1" applyFill="1" applyBorder="1" applyAlignment="1">
      <alignment horizontal="left"/>
    </xf>
    <xf numFmtId="0" fontId="20" fillId="11" borderId="27" xfId="0" applyFont="1" applyFill="1" applyBorder="1" applyAlignment="1">
      <alignment horizontal="left"/>
    </xf>
    <xf numFmtId="0" fontId="0" fillId="0" borderId="7" xfId="0" applyBorder="1" applyAlignment="1">
      <alignment horizontal="left" vertical="top"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6" xfId="0" applyFont="1" applyBorder="1" applyAlignment="1">
      <alignment horizontal="center" vertical="center" wrapText="1"/>
    </xf>
    <xf numFmtId="0" fontId="0" fillId="0" borderId="38" xfId="0" applyBorder="1" applyAlignment="1">
      <alignment vertical="top" wrapText="1"/>
    </xf>
    <xf numFmtId="0" fontId="0" fillId="0" borderId="37" xfId="0" applyBorder="1" applyAlignment="1">
      <alignment vertical="top" wrapText="1"/>
    </xf>
    <xf numFmtId="0" fontId="13" fillId="0" borderId="0" xfId="0" applyFont="1" applyAlignment="1"/>
    <xf numFmtId="0" fontId="13" fillId="0" borderId="0" xfId="0" applyFont="1" applyAlignment="1">
      <alignment horizontal="left"/>
    </xf>
    <xf numFmtId="0" fontId="0" fillId="0" borderId="28" xfId="0" applyBorder="1" applyAlignment="1">
      <alignment horizontal="left" vertical="top" wrapText="1"/>
    </xf>
    <xf numFmtId="0" fontId="0" fillId="0" borderId="14"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36" xfId="0" applyBorder="1" applyAlignment="1">
      <alignment vertical="top" wrapText="1"/>
    </xf>
    <xf numFmtId="0" fontId="0" fillId="0" borderId="29" xfId="0" applyBorder="1" applyAlignment="1">
      <alignment vertical="top" wrapText="1"/>
    </xf>
    <xf numFmtId="0" fontId="0" fillId="0" borderId="39" xfId="0" applyBorder="1" applyAlignment="1">
      <alignment vertical="top" wrapText="1"/>
    </xf>
    <xf numFmtId="0" fontId="26" fillId="11" borderId="18" xfId="0" applyFont="1" applyFill="1" applyBorder="1" applyAlignment="1">
      <alignment horizontal="centerContinuous" vertical="center" wrapText="1"/>
    </xf>
    <xf numFmtId="0" fontId="28" fillId="11" borderId="12" xfId="0" applyFont="1" applyFill="1" applyBorder="1" applyAlignment="1">
      <alignment horizontal="centerContinuous" vertical="center" wrapText="1"/>
    </xf>
    <xf numFmtId="0" fontId="0" fillId="5" borderId="21" xfId="0" applyFill="1" applyBorder="1" applyAlignment="1"/>
    <xf numFmtId="0" fontId="0" fillId="5" borderId="16" xfId="0" applyFill="1" applyBorder="1" applyAlignment="1"/>
    <xf numFmtId="0" fontId="0" fillId="5" borderId="23" xfId="0" applyFill="1" applyBorder="1" applyAlignment="1"/>
    <xf numFmtId="0" fontId="0" fillId="5" borderId="22" xfId="0" applyFill="1" applyBorder="1" applyAlignment="1"/>
    <xf numFmtId="0" fontId="0" fillId="5" borderId="11" xfId="0" applyFill="1" applyBorder="1" applyAlignment="1"/>
    <xf numFmtId="0" fontId="33" fillId="0" borderId="1" xfId="0" applyFont="1" applyBorder="1" applyAlignment="1">
      <alignment vertical="top" wrapText="1"/>
    </xf>
    <xf numFmtId="0" fontId="2" fillId="3" borderId="0" xfId="0" applyFont="1" applyFill="1" applyAlignment="1">
      <alignment vertical="top"/>
    </xf>
    <xf numFmtId="0" fontId="0" fillId="9" borderId="0" xfId="0" applyFill="1" applyAlignment="1">
      <alignment horizontal="left" vertical="top"/>
    </xf>
    <xf numFmtId="0" fontId="0" fillId="0" borderId="0" xfId="0" applyAlignment="1">
      <alignment vertical="top"/>
    </xf>
    <xf numFmtId="0" fontId="32" fillId="0" borderId="1" xfId="0" applyFont="1" applyBorder="1" applyAlignment="1">
      <alignment vertical="top" wrapText="1"/>
    </xf>
    <xf numFmtId="0" fontId="0" fillId="3" borderId="0" xfId="0" applyFill="1" applyAlignment="1">
      <alignment vertical="top"/>
    </xf>
    <xf numFmtId="0" fontId="33" fillId="0" borderId="15" xfId="0" applyFont="1" applyBorder="1" applyAlignment="1">
      <alignment vertical="top" wrapText="1"/>
    </xf>
    <xf numFmtId="0" fontId="33" fillId="0" borderId="10" xfId="0" applyFont="1" applyBorder="1" applyAlignment="1">
      <alignment vertical="top" wrapText="1"/>
    </xf>
    <xf numFmtId="0" fontId="33" fillId="0" borderId="11" xfId="0" applyFont="1" applyBorder="1" applyAlignment="1">
      <alignment vertical="top" wrapText="1"/>
    </xf>
    <xf numFmtId="0" fontId="33" fillId="0" borderId="12" xfId="0" applyFont="1" applyBorder="1" applyAlignment="1">
      <alignment vertical="top" wrapText="1"/>
    </xf>
    <xf numFmtId="0" fontId="32" fillId="0" borderId="10" xfId="0" applyFont="1" applyBorder="1" applyAlignment="1">
      <alignment vertical="top" wrapText="1"/>
    </xf>
    <xf numFmtId="0" fontId="15" fillId="12" borderId="0" xfId="0" applyFont="1" applyFill="1" applyBorder="1"/>
    <xf numFmtId="0" fontId="0" fillId="12" borderId="0" xfId="0" applyFill="1"/>
    <xf numFmtId="0" fontId="31" fillId="12" borderId="0" xfId="0" applyFont="1" applyFill="1" applyBorder="1"/>
    <xf numFmtId="14" fontId="0" fillId="12" borderId="0" xfId="0" applyNumberFormat="1" applyFill="1" applyBorder="1" applyAlignment="1">
      <alignment horizontal="left"/>
    </xf>
    <xf numFmtId="0" fontId="0" fillId="12" borderId="0" xfId="0" applyFill="1" applyBorder="1"/>
    <xf numFmtId="0" fontId="18" fillId="12" borderId="0" xfId="0" applyFont="1" applyFill="1" applyAlignment="1">
      <alignment horizontal="left" wrapText="1"/>
    </xf>
    <xf numFmtId="0" fontId="11" fillId="12" borderId="0" xfId="0" applyFont="1" applyFill="1" applyBorder="1"/>
    <xf numFmtId="0" fontId="18" fillId="12" borderId="0" xfId="0" applyFont="1" applyFill="1" applyAlignment="1">
      <alignment horizontal="left"/>
    </xf>
    <xf numFmtId="9" fontId="29" fillId="12" borderId="0" xfId="0" applyNumberFormat="1" applyFont="1" applyFill="1" applyAlignment="1">
      <alignment vertical="top"/>
    </xf>
    <xf numFmtId="0" fontId="2" fillId="12" borderId="0" xfId="0" applyFont="1" applyFill="1" applyAlignment="1">
      <alignment vertical="center" wrapText="1"/>
    </xf>
    <xf numFmtId="9" fontId="0" fillId="12" borderId="0" xfId="0" applyNumberFormat="1" applyFill="1"/>
    <xf numFmtId="9" fontId="0" fillId="12" borderId="0" xfId="1" applyFont="1" applyFill="1"/>
    <xf numFmtId="0" fontId="11" fillId="12" borderId="0" xfId="0" applyFont="1" applyFill="1"/>
    <xf numFmtId="0" fontId="1" fillId="12" borderId="0" xfId="0" applyFont="1" applyFill="1"/>
    <xf numFmtId="0" fontId="0" fillId="12" borderId="18" xfId="0" applyFill="1" applyBorder="1"/>
    <xf numFmtId="0" fontId="0" fillId="0" borderId="1" xfId="0" applyFont="1" applyFill="1" applyBorder="1"/>
    <xf numFmtId="0" fontId="1" fillId="0" borderId="1" xfId="0" applyFont="1" applyFill="1" applyBorder="1" applyAlignment="1">
      <alignment wrapText="1"/>
    </xf>
    <xf numFmtId="0" fontId="1" fillId="0" borderId="15" xfId="0" applyFont="1" applyFill="1" applyBorder="1" applyAlignment="1">
      <alignment wrapText="1"/>
    </xf>
    <xf numFmtId="49" fontId="0" fillId="7" borderId="1" xfId="0" applyNumberFormat="1" applyFill="1" applyBorder="1" applyAlignment="1">
      <alignment vertical="top" wrapText="1"/>
    </xf>
    <xf numFmtId="0" fontId="32" fillId="0" borderId="1" xfId="0" applyFont="1" applyBorder="1" applyAlignment="1">
      <alignment wrapText="1"/>
    </xf>
    <xf numFmtId="0" fontId="34" fillId="13" borderId="25" xfId="0" applyFont="1" applyFill="1" applyBorder="1" applyAlignment="1">
      <alignment vertical="top"/>
    </xf>
    <xf numFmtId="0" fontId="0" fillId="13" borderId="25" xfId="0" applyFill="1" applyBorder="1" applyAlignment="1">
      <alignment vertical="top"/>
    </xf>
    <xf numFmtId="0" fontId="0" fillId="13" borderId="12" xfId="0" applyFill="1" applyBorder="1" applyAlignment="1">
      <alignment vertical="top"/>
    </xf>
    <xf numFmtId="0" fontId="7" fillId="0" borderId="21" xfId="0" applyFont="1" applyFill="1" applyBorder="1" applyAlignment="1">
      <alignment horizontal="center" vertical="top"/>
    </xf>
    <xf numFmtId="0" fontId="0" fillId="6" borderId="15" xfId="0" applyFill="1" applyBorder="1" applyAlignment="1">
      <alignment vertical="top" wrapText="1"/>
    </xf>
    <xf numFmtId="0" fontId="2" fillId="6" borderId="15" xfId="0" applyFont="1" applyFill="1" applyBorder="1" applyAlignment="1">
      <alignment horizontal="center" vertical="center"/>
    </xf>
    <xf numFmtId="164" fontId="2" fillId="6" borderId="41" xfId="0" applyNumberFormat="1" applyFont="1" applyFill="1" applyBorder="1" applyAlignment="1">
      <alignment horizontal="center" vertical="center"/>
    </xf>
    <xf numFmtId="0" fontId="2" fillId="6" borderId="40" xfId="0" applyFont="1" applyFill="1" applyBorder="1" applyAlignment="1">
      <alignment horizontal="right" vertical="top" wrapText="1"/>
    </xf>
    <xf numFmtId="0" fontId="7" fillId="0" borderId="1" xfId="0" applyFont="1" applyFill="1" applyBorder="1" applyAlignment="1">
      <alignment horizontal="center" vertical="center"/>
    </xf>
    <xf numFmtId="0" fontId="7" fillId="0" borderId="10" xfId="0" applyFont="1" applyFill="1" applyBorder="1" applyAlignment="1">
      <alignment horizontal="center" vertical="center"/>
    </xf>
    <xf numFmtId="0" fontId="2" fillId="3" borderId="0" xfId="0" applyFont="1" applyFill="1" applyAlignment="1">
      <alignment horizontal="center" vertical="center"/>
    </xf>
    <xf numFmtId="0" fontId="0" fillId="13" borderId="25" xfId="0" applyFill="1" applyBorder="1" applyAlignment="1">
      <alignment horizontal="center" vertical="center"/>
    </xf>
    <xf numFmtId="0" fontId="0" fillId="3" borderId="0" xfId="0" applyFill="1" applyAlignment="1">
      <alignment horizontal="center" vertical="center"/>
    </xf>
    <xf numFmtId="0" fontId="0" fillId="0" borderId="1" xfId="0" applyBorder="1" applyAlignment="1">
      <alignment horizontal="center" vertical="center"/>
    </xf>
    <xf numFmtId="0" fontId="33" fillId="0" borderId="1" xfId="0" applyFont="1" applyBorder="1" applyAlignment="1">
      <alignment horizontal="center" vertical="center"/>
    </xf>
    <xf numFmtId="0" fontId="0" fillId="0" borderId="0" xfId="0" applyAlignment="1">
      <alignment horizontal="center" vertical="center"/>
    </xf>
    <xf numFmtId="0" fontId="1" fillId="13" borderId="18" xfId="0" applyFont="1" applyFill="1" applyBorder="1" applyAlignment="1">
      <alignment horizontal="center" vertical="center"/>
    </xf>
    <xf numFmtId="0" fontId="7" fillId="0" borderId="15" xfId="0" applyFont="1" applyFill="1" applyBorder="1" applyAlignment="1">
      <alignment horizontal="center" vertical="center"/>
    </xf>
    <xf numFmtId="0" fontId="15" fillId="3" borderId="0" xfId="0" applyFont="1" applyFill="1" applyAlignment="1">
      <alignment horizontal="left" vertical="center"/>
    </xf>
    <xf numFmtId="0" fontId="1" fillId="7" borderId="12" xfId="0" applyFont="1" applyFill="1" applyBorder="1" applyAlignment="1">
      <alignment vertical="top"/>
    </xf>
    <xf numFmtId="0" fontId="1" fillId="13" borderId="25" xfId="0" applyFont="1" applyFill="1" applyBorder="1" applyAlignment="1">
      <alignment vertical="top"/>
    </xf>
    <xf numFmtId="0" fontId="1" fillId="3" borderId="0" xfId="0" applyFont="1" applyFill="1" applyAlignment="1">
      <alignment vertical="top"/>
    </xf>
    <xf numFmtId="0" fontId="1" fillId="7" borderId="16" xfId="0" applyFont="1" applyFill="1" applyBorder="1" applyAlignment="1">
      <alignment vertical="top"/>
    </xf>
    <xf numFmtId="164" fontId="0" fillId="0" borderId="1" xfId="0" applyNumberFormat="1" applyBorder="1"/>
    <xf numFmtId="0" fontId="0" fillId="0" borderId="0" xfId="0" applyBorder="1"/>
    <xf numFmtId="0" fontId="0" fillId="6" borderId="0" xfId="0" applyFont="1" applyFill="1" applyBorder="1" applyAlignment="1">
      <alignment vertical="top"/>
    </xf>
    <xf numFmtId="0" fontId="2" fillId="0" borderId="1" xfId="0" applyFont="1" applyBorder="1"/>
    <xf numFmtId="0" fontId="2" fillId="0" borderId="1" xfId="0" applyFont="1" applyBorder="1" applyAlignment="1">
      <alignment wrapText="1"/>
    </xf>
    <xf numFmtId="164" fontId="0" fillId="0" borderId="0" xfId="0" applyNumberFormat="1" applyBorder="1"/>
    <xf numFmtId="9" fontId="0" fillId="0" borderId="0" xfId="1" applyFont="1" applyBorder="1"/>
    <xf numFmtId="0" fontId="3" fillId="0" borderId="0" xfId="0" applyFont="1" applyAlignment="1">
      <alignment vertical="center"/>
    </xf>
    <xf numFmtId="164" fontId="1" fillId="0" borderId="1" xfId="0" applyNumberFormat="1" applyFont="1" applyBorder="1"/>
    <xf numFmtId="0" fontId="0" fillId="0" borderId="20" xfId="0" applyFont="1" applyFill="1" applyBorder="1"/>
    <xf numFmtId="0" fontId="37" fillId="3" borderId="0" xfId="0" applyFont="1" applyFill="1" applyAlignment="1">
      <alignment vertical="top"/>
    </xf>
    <xf numFmtId="0" fontId="19" fillId="11" borderId="24" xfId="0" applyFont="1" applyFill="1" applyBorder="1"/>
    <xf numFmtId="0" fontId="16" fillId="11" borderId="16" xfId="0" applyFont="1" applyFill="1" applyBorder="1" applyAlignment="1">
      <alignment horizontal="left"/>
    </xf>
    <xf numFmtId="0" fontId="21" fillId="11" borderId="42" xfId="0" applyFont="1" applyFill="1" applyBorder="1" applyAlignment="1">
      <alignment horizontal="left" wrapText="1"/>
    </xf>
    <xf numFmtId="0" fontId="22" fillId="11" borderId="43" xfId="0" applyFont="1" applyFill="1" applyBorder="1" applyAlignment="1">
      <alignment wrapText="1"/>
    </xf>
    <xf numFmtId="0" fontId="20" fillId="11" borderId="44" xfId="0" applyFont="1" applyFill="1" applyBorder="1" applyAlignment="1">
      <alignment horizontal="left"/>
    </xf>
    <xf numFmtId="0" fontId="21" fillId="11" borderId="45" xfId="0" applyFont="1" applyFill="1" applyBorder="1"/>
    <xf numFmtId="0" fontId="1" fillId="2" borderId="18" xfId="0" applyFont="1" applyFill="1" applyBorder="1" applyAlignment="1">
      <alignment horizontal="center" vertical="top"/>
    </xf>
    <xf numFmtId="0" fontId="3" fillId="2" borderId="12" xfId="0" applyFont="1" applyFill="1" applyBorder="1"/>
    <xf numFmtId="0" fontId="0" fillId="0" borderId="1" xfId="0" applyBorder="1" applyAlignment="1">
      <alignment wrapText="1"/>
    </xf>
    <xf numFmtId="0" fontId="1" fillId="0" borderId="1" xfId="0" applyFont="1" applyBorder="1"/>
    <xf numFmtId="0" fontId="1" fillId="0" borderId="1" xfId="0" applyFont="1" applyBorder="1" applyAlignment="1">
      <alignment wrapText="1"/>
    </xf>
    <xf numFmtId="0" fontId="0" fillId="3" borderId="0" xfId="0" applyFill="1" applyAlignment="1">
      <alignment horizontal="left" vertical="top"/>
    </xf>
    <xf numFmtId="1" fontId="0" fillId="7" borderId="1" xfId="1" applyNumberFormat="1" applyFont="1" applyFill="1" applyBorder="1"/>
    <xf numFmtId="9" fontId="0" fillId="0" borderId="1" xfId="1" applyNumberFormat="1" applyFont="1" applyBorder="1"/>
    <xf numFmtId="0" fontId="7" fillId="6" borderId="1" xfId="0" applyFont="1" applyFill="1" applyBorder="1" applyAlignment="1">
      <alignment horizontal="center" vertical="top"/>
    </xf>
    <xf numFmtId="9" fontId="38" fillId="12" borderId="0" xfId="0" applyNumberFormat="1" applyFont="1" applyFill="1" applyAlignment="1">
      <alignment vertical="top"/>
    </xf>
    <xf numFmtId="0" fontId="2" fillId="12" borderId="0" xfId="0" applyFont="1" applyFill="1" applyAlignment="1">
      <alignment vertical="top"/>
    </xf>
    <xf numFmtId="164" fontId="0" fillId="6" borderId="1" xfId="0" applyNumberFormat="1" applyFill="1" applyBorder="1"/>
    <xf numFmtId="9" fontId="0" fillId="6" borderId="1" xfId="1" applyNumberFormat="1" applyFont="1" applyFill="1" applyBorder="1"/>
    <xf numFmtId="0" fontId="0" fillId="11" borderId="0" xfId="0" applyFont="1" applyFill="1" applyBorder="1"/>
    <xf numFmtId="1" fontId="0" fillId="11" borderId="0" xfId="1" applyNumberFormat="1" applyFont="1" applyFill="1" applyBorder="1"/>
    <xf numFmtId="0" fontId="1" fillId="11" borderId="0" xfId="0" applyFont="1" applyFill="1" applyBorder="1"/>
    <xf numFmtId="0" fontId="1" fillId="12" borderId="22" xfId="0" applyFont="1" applyFill="1" applyBorder="1" applyAlignment="1">
      <alignment wrapText="1"/>
    </xf>
    <xf numFmtId="0" fontId="0" fillId="0" borderId="22" xfId="0" applyBorder="1" applyAlignment="1">
      <alignment wrapText="1"/>
    </xf>
    <xf numFmtId="0" fontId="11" fillId="12" borderId="0" xfId="0" applyNumberFormat="1" applyFont="1" applyFill="1" applyAlignment="1">
      <alignment wrapText="1"/>
    </xf>
    <xf numFmtId="0" fontId="11" fillId="12" borderId="0" xfId="0" applyFont="1" applyFill="1" applyAlignment="1"/>
    <xf numFmtId="0" fontId="1" fillId="0" borderId="15" xfId="0" applyFont="1" applyFill="1" applyBorder="1" applyAlignment="1">
      <alignment vertical="top" wrapText="1"/>
    </xf>
    <xf numFmtId="0" fontId="0" fillId="0" borderId="20" xfId="0" applyFill="1" applyBorder="1" applyAlignment="1">
      <alignment vertical="top"/>
    </xf>
    <xf numFmtId="0" fontId="0" fillId="0" borderId="10" xfId="0" applyFill="1" applyBorder="1" applyAlignment="1">
      <alignment vertical="top"/>
    </xf>
    <xf numFmtId="0" fontId="1" fillId="0" borderId="15" xfId="0" applyFont="1" applyFill="1" applyBorder="1" applyAlignment="1">
      <alignment wrapText="1"/>
    </xf>
    <xf numFmtId="0" fontId="0" fillId="0" borderId="10" xfId="0" applyFill="1" applyBorder="1" applyAlignment="1">
      <alignment wrapText="1"/>
    </xf>
    <xf numFmtId="0" fontId="35" fillId="0" borderId="18" xfId="0" applyFont="1" applyBorder="1" applyAlignment="1">
      <alignment horizontal="left" vertical="top" wrapText="1"/>
    </xf>
    <xf numFmtId="0" fontId="35" fillId="0" borderId="12" xfId="0" applyFont="1" applyBorder="1" applyAlignment="1">
      <alignment horizontal="left" vertical="top" wrapText="1"/>
    </xf>
    <xf numFmtId="0" fontId="36" fillId="0" borderId="18" xfId="0" applyFont="1" applyBorder="1" applyAlignment="1">
      <alignment horizontal="left" vertical="top" wrapText="1"/>
    </xf>
    <xf numFmtId="0" fontId="36" fillId="0" borderId="12" xfId="0" applyFont="1" applyBorder="1" applyAlignment="1">
      <alignment horizontal="left" vertical="top" wrapText="1"/>
    </xf>
    <xf numFmtId="0" fontId="6" fillId="2" borderId="1" xfId="0" applyFont="1" applyFill="1" applyBorder="1" applyAlignment="1">
      <alignment horizontal="left" textRotation="47" wrapText="1"/>
    </xf>
    <xf numFmtId="0" fontId="0" fillId="0" borderId="1" xfId="0" applyBorder="1" applyAlignment="1">
      <alignment wrapText="1"/>
    </xf>
    <xf numFmtId="0" fontId="23" fillId="11" borderId="0" xfId="0" applyFont="1" applyFill="1" applyBorder="1" applyAlignment="1">
      <alignment horizontal="left" vertical="center" wrapText="1"/>
    </xf>
    <xf numFmtId="0" fontId="26" fillId="11" borderId="0" xfId="0" applyFont="1" applyFill="1" applyAlignment="1">
      <alignment horizontal="left" wrapText="1"/>
    </xf>
    <xf numFmtId="0" fontId="26" fillId="11" borderId="0" xfId="0" applyFont="1" applyFill="1" applyBorder="1" applyAlignment="1">
      <alignment horizontal="left" wrapText="1"/>
    </xf>
    <xf numFmtId="0" fontId="26" fillId="11" borderId="22" xfId="0" applyFont="1" applyFill="1" applyBorder="1" applyAlignment="1">
      <alignment horizontal="left" wrapText="1"/>
    </xf>
    <xf numFmtId="0" fontId="6" fillId="2" borderId="12" xfId="0" applyFont="1" applyFill="1" applyBorder="1" applyAlignment="1">
      <alignment horizontal="left" textRotation="47" wrapText="1"/>
    </xf>
    <xf numFmtId="0" fontId="0" fillId="0" borderId="12" xfId="0" applyBorder="1" applyAlignment="1">
      <alignment wrapText="1"/>
    </xf>
    <xf numFmtId="0" fontId="0" fillId="0" borderId="0" xfId="0" applyBorder="1" applyAlignment="1">
      <alignment horizontal="left" vertical="top" wrapText="1"/>
    </xf>
    <xf numFmtId="0" fontId="0" fillId="0" borderId="24" xfId="0" applyBorder="1" applyAlignment="1">
      <alignment horizontal="center" vertical="top" wrapText="1"/>
    </xf>
    <xf numFmtId="0" fontId="0" fillId="0" borderId="21" xfId="0" applyBorder="1" applyAlignment="1">
      <alignment horizontal="center" vertical="top" wrapText="1"/>
    </xf>
    <xf numFmtId="0" fontId="0" fillId="0" borderId="16" xfId="0" applyBorder="1" applyAlignment="1">
      <alignment horizontal="center" vertical="top" wrapText="1"/>
    </xf>
    <xf numFmtId="0" fontId="0" fillId="0" borderId="23" xfId="0" applyBorder="1" applyAlignment="1">
      <alignment horizontal="center" vertical="top" wrapText="1"/>
    </xf>
    <xf numFmtId="0" fontId="0" fillId="0" borderId="22" xfId="0" applyBorder="1" applyAlignment="1">
      <alignment horizontal="center" vertical="top" wrapText="1"/>
    </xf>
    <xf numFmtId="0" fontId="0" fillId="0" borderId="11" xfId="0" applyBorder="1" applyAlignment="1">
      <alignment horizontal="center" vertical="top" wrapText="1"/>
    </xf>
    <xf numFmtId="0" fontId="3" fillId="6" borderId="15" xfId="0" applyFont="1" applyFill="1" applyBorder="1" applyAlignment="1">
      <alignment vertical="center" wrapText="1"/>
    </xf>
    <xf numFmtId="0" fontId="3" fillId="6" borderId="10" xfId="0" applyFont="1" applyFill="1" applyBorder="1" applyAlignment="1">
      <alignment vertical="center" wrapText="1"/>
    </xf>
    <xf numFmtId="0" fontId="39" fillId="12" borderId="0" xfId="0" applyFont="1" applyFill="1"/>
    <xf numFmtId="0" fontId="2" fillId="12" borderId="0" xfId="0" applyFont="1" applyFill="1" applyBorder="1"/>
  </cellXfs>
  <cellStyles count="2">
    <cellStyle name="Normal" xfId="0" builtinId="0"/>
    <cellStyle name="Percent" xfId="1" builtinId="5"/>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colors>
    <mruColors>
      <color rgb="FF297F1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Employees by</a:t>
            </a:r>
            <a:r>
              <a:rPr lang="en-US" baseline="0"/>
              <a:t> Race</a:t>
            </a:r>
            <a:endParaRPr lang="en-US"/>
          </a:p>
        </c:rich>
      </c:tx>
      <c:layout/>
      <c:overlay val="0"/>
    </c:title>
    <c:autoTitleDeleted val="0"/>
    <c:plotArea>
      <c:layout>
        <c:manualLayout>
          <c:layoutTarget val="inner"/>
          <c:xMode val="edge"/>
          <c:yMode val="edge"/>
          <c:x val="4.6664663398101783E-2"/>
          <c:y val="0.1288380833344184"/>
          <c:w val="0.58084074625806914"/>
          <c:h val="0.82027128288353368"/>
        </c:manualLayout>
      </c:layout>
      <c:pieChart>
        <c:varyColors val="1"/>
        <c:ser>
          <c:idx val="0"/>
          <c:order val="0"/>
          <c:tx>
            <c:strRef>
              <c:f>'Organization Profile'!$B$37:$B$46</c:f>
              <c:strCache>
                <c:ptCount val="10"/>
                <c:pt idx="0">
                  <c:v>African</c:v>
                </c:pt>
                <c:pt idx="1">
                  <c:v>Asian</c:v>
                </c:pt>
                <c:pt idx="2">
                  <c:v>Black/African American</c:v>
                </c:pt>
                <c:pt idx="3">
                  <c:v>Latino/Hispanic</c:v>
                </c:pt>
                <c:pt idx="4">
                  <c:v>Middle Eastern</c:v>
                </c:pt>
                <c:pt idx="5">
                  <c:v>Native American or Alaska Native</c:v>
                </c:pt>
                <c:pt idx="6">
                  <c:v>Native Hawaiian or Pacific Islander</c:v>
                </c:pt>
                <c:pt idx="7">
                  <c:v>Slavic</c:v>
                </c:pt>
                <c:pt idx="8">
                  <c:v>White </c:v>
                </c:pt>
                <c:pt idx="9">
                  <c:v>Decline to Answer</c:v>
                </c:pt>
              </c:strCache>
            </c:strRef>
          </c:tx>
          <c:dPt>
            <c:idx val="0"/>
            <c:bubble3D val="0"/>
            <c:spPr>
              <a:solidFill>
                <a:srgbClr val="00B050"/>
              </a:solidFill>
            </c:spPr>
          </c:dPt>
          <c:dPt>
            <c:idx val="1"/>
            <c:bubble3D val="0"/>
            <c:spPr>
              <a:solidFill>
                <a:srgbClr val="FFFF00"/>
              </a:solidFill>
            </c:spPr>
          </c:dPt>
          <c:dPt>
            <c:idx val="2"/>
            <c:bubble3D val="0"/>
            <c:spPr>
              <a:solidFill>
                <a:srgbClr val="7030A0"/>
              </a:solidFill>
            </c:spPr>
          </c:dPt>
          <c:dPt>
            <c:idx val="3"/>
            <c:bubble3D val="0"/>
            <c:spPr>
              <a:solidFill>
                <a:srgbClr val="92D050"/>
              </a:solidFill>
            </c:spPr>
          </c:dPt>
          <c:dPt>
            <c:idx val="4"/>
            <c:bubble3D val="0"/>
            <c:spPr>
              <a:solidFill>
                <a:srgbClr val="C00000"/>
              </a:solidFill>
            </c:spPr>
          </c:dPt>
          <c:dPt>
            <c:idx val="5"/>
            <c:bubble3D val="0"/>
            <c:spPr>
              <a:solidFill>
                <a:schemeClr val="accent6">
                  <a:lumMod val="75000"/>
                </a:schemeClr>
              </a:solidFill>
            </c:spPr>
          </c:dPt>
          <c:dPt>
            <c:idx val="6"/>
            <c:bubble3D val="0"/>
            <c:spPr>
              <a:solidFill>
                <a:srgbClr val="002060"/>
              </a:solidFill>
            </c:spPr>
          </c:dPt>
          <c:dPt>
            <c:idx val="7"/>
            <c:bubble3D val="0"/>
            <c:spPr>
              <a:solidFill>
                <a:srgbClr val="0070C0"/>
              </a:solidFill>
            </c:spPr>
          </c:dPt>
          <c:dLbls>
            <c:spPr>
              <a:noFill/>
              <a:ln>
                <a:noFill/>
              </a:ln>
              <a:effectLst/>
            </c:spPr>
            <c:txPr>
              <a:bodyPr/>
              <a:lstStyle/>
              <a:p>
                <a:pPr>
                  <a:defRPr b="1"/>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'Organization Profile'!$B$37:$B$47</c:f>
              <c:strCache>
                <c:ptCount val="11"/>
                <c:pt idx="0">
                  <c:v>African</c:v>
                </c:pt>
                <c:pt idx="1">
                  <c:v>Asian</c:v>
                </c:pt>
                <c:pt idx="2">
                  <c:v>Black/African American</c:v>
                </c:pt>
                <c:pt idx="3">
                  <c:v>Latino/Hispanic</c:v>
                </c:pt>
                <c:pt idx="4">
                  <c:v>Middle Eastern</c:v>
                </c:pt>
                <c:pt idx="5">
                  <c:v>Native American or Alaska Native</c:v>
                </c:pt>
                <c:pt idx="6">
                  <c:v>Native Hawaiian or Pacific Islander</c:v>
                </c:pt>
                <c:pt idx="7">
                  <c:v>Slavic</c:v>
                </c:pt>
                <c:pt idx="8">
                  <c:v>White </c:v>
                </c:pt>
                <c:pt idx="9">
                  <c:v>Decline to Answer</c:v>
                </c:pt>
                <c:pt idx="10">
                  <c:v>Total:</c:v>
                </c:pt>
              </c:strCache>
            </c:strRef>
          </c:cat>
          <c:val>
            <c:numRef>
              <c:f>'Organization Profile'!$C$37:$C$46</c:f>
              <c:numCache>
                <c:formatCode>0</c:formatCode>
                <c:ptCount val="10"/>
                <c:pt idx="0">
                  <c:v>2</c:v>
                </c:pt>
                <c:pt idx="1">
                  <c:v>5</c:v>
                </c:pt>
                <c:pt idx="2">
                  <c:v>15</c:v>
                </c:pt>
                <c:pt idx="3">
                  <c:v>20</c:v>
                </c:pt>
                <c:pt idx="4">
                  <c:v>4</c:v>
                </c:pt>
                <c:pt idx="5">
                  <c:v>5</c:v>
                </c:pt>
                <c:pt idx="6">
                  <c:v>1</c:v>
                </c:pt>
                <c:pt idx="7">
                  <c:v>5</c:v>
                </c:pt>
                <c:pt idx="8">
                  <c:v>15</c:v>
                </c:pt>
                <c:pt idx="9">
                  <c:v>0.04</c:v>
                </c:pt>
              </c:numCache>
            </c:numRef>
          </c:val>
        </c:ser>
        <c:dLbls>
          <c:showLegendKey val="0"/>
          <c:showVal val="1"/>
          <c:showCatName val="0"/>
          <c:showSerName val="0"/>
          <c:showPercent val="0"/>
          <c:showBubbleSize val="0"/>
          <c:showLeaderLines val="0"/>
        </c:dLbls>
        <c:firstSliceAng val="0"/>
      </c:pieChart>
    </c:plotArea>
    <c:legend>
      <c:legendPos val="r"/>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Board Members: Race and Ethnicity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'Organization Profile'!$C$127</c:f>
              <c:strCache>
                <c:ptCount val="1"/>
                <c:pt idx="0">
                  <c:v>Number of Board Members</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'Organization Profile'!$B$128:$B$137</c:f>
              <c:strCache>
                <c:ptCount val="10"/>
                <c:pt idx="0">
                  <c:v>African</c:v>
                </c:pt>
                <c:pt idx="1">
                  <c:v>Asian</c:v>
                </c:pt>
                <c:pt idx="2">
                  <c:v>Black/African American</c:v>
                </c:pt>
                <c:pt idx="3">
                  <c:v>Latino/Hispanic</c:v>
                </c:pt>
                <c:pt idx="4">
                  <c:v>Middle Eastern</c:v>
                </c:pt>
                <c:pt idx="5">
                  <c:v>Native American or Alaska Native</c:v>
                </c:pt>
                <c:pt idx="6">
                  <c:v>Native Hawaiian or Pacific Islander</c:v>
                </c:pt>
                <c:pt idx="7">
                  <c:v>Slavic</c:v>
                </c:pt>
                <c:pt idx="8">
                  <c:v>White </c:v>
                </c:pt>
                <c:pt idx="9">
                  <c:v>Decline to Answer</c:v>
                </c:pt>
              </c:strCache>
            </c:strRef>
          </c:cat>
          <c:val>
            <c:numRef>
              <c:f>'Organization Profile'!$C$128:$C$137</c:f>
              <c:numCache>
                <c:formatCode>0</c:formatCode>
                <c:ptCount val="10"/>
                <c:pt idx="0">
                  <c:v>1</c:v>
                </c:pt>
                <c:pt idx="1">
                  <c:v>1</c:v>
                </c:pt>
                <c:pt idx="2">
                  <c:v>1</c:v>
                </c:pt>
                <c:pt idx="3">
                  <c:v>2</c:v>
                </c:pt>
                <c:pt idx="4">
                  <c:v>0</c:v>
                </c:pt>
                <c:pt idx="5">
                  <c:v>1</c:v>
                </c:pt>
                <c:pt idx="6">
                  <c:v>0</c:v>
                </c:pt>
                <c:pt idx="7">
                  <c:v>0</c:v>
                </c:pt>
                <c:pt idx="8">
                  <c:v>5</c:v>
                </c:pt>
                <c:pt idx="9">
                  <c:v>0.04</c:v>
                </c:pt>
              </c:numCache>
            </c:numRef>
          </c:val>
        </c:ser>
        <c:dLbls>
          <c:dLblPos val="bestFit"/>
          <c:showLegendKey val="0"/>
          <c:showVal val="1"/>
          <c:showCatName val="0"/>
          <c:showSerName val="0"/>
          <c:showPercent val="0"/>
          <c:showBubbleSize val="0"/>
          <c:showLeaderLines val="0"/>
        </c:dLbls>
        <c:firstSliceAng val="0"/>
      </c:pieChart>
      <c:spPr>
        <a:noFill/>
        <a:ln>
          <a:noFill/>
        </a:ln>
        <a:effectLst/>
      </c:spPr>
    </c:plotArea>
    <c:legend>
      <c:legendPos val="r"/>
      <c:layout>
        <c:manualLayout>
          <c:xMode val="edge"/>
          <c:yMode val="edge"/>
          <c:x val="0.64166666666666672"/>
          <c:y val="0.12772674249052202"/>
          <c:w val="0.3527777777777778"/>
          <c:h val="0.85607429279673375"/>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Board Members: Gender</a:t>
            </a:r>
          </a:p>
        </c:rich>
      </c:tx>
      <c:layout>
        <c:manualLayout>
          <c:xMode val="edge"/>
          <c:yMode val="edge"/>
          <c:x val="0.41176961798364947"/>
          <c:y val="4.19200811806656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'Organization Profile'!$C$143</c:f>
              <c:strCache>
                <c:ptCount val="1"/>
                <c:pt idx="0">
                  <c:v>Number of Board Members</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dLbl>
              <c:idx val="2"/>
              <c:layout>
                <c:manualLayout>
                  <c:x val="-7.6561797025276129E-2"/>
                  <c:y val="3.593149815485626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extLst>
                <c:ext xmlns:c15="http://schemas.microsoft.com/office/drawing/2012/chart" uri="{02D57815-91ED-43cb-92C2-25804820EDAC}">
                  <c15:fullRef>
                    <c15:sqref>'Organization Profile'!$B$144:$B$147</c15:sqref>
                  </c15:fullRef>
                </c:ext>
              </c:extLst>
              <c:f>'Organization Profile'!$B$144:$B$146</c:f>
              <c:strCache>
                <c:ptCount val="3"/>
                <c:pt idx="0">
                  <c:v>Male</c:v>
                </c:pt>
                <c:pt idx="1">
                  <c:v>Female</c:v>
                </c:pt>
                <c:pt idx="2">
                  <c:v>Other Gender</c:v>
                </c:pt>
              </c:strCache>
            </c:strRef>
          </c:cat>
          <c:val>
            <c:numRef>
              <c:extLst>
                <c:ext xmlns:c15="http://schemas.microsoft.com/office/drawing/2012/chart" uri="{02D57815-91ED-43cb-92C2-25804820EDAC}">
                  <c15:fullRef>
                    <c15:sqref>'Organization Profile'!$C$144:$C$147</c15:sqref>
                  </c15:fullRef>
                </c:ext>
              </c:extLst>
              <c:f>'Organization Profile'!$C$144:$C$146</c:f>
              <c:numCache>
                <c:formatCode>0</c:formatCode>
                <c:ptCount val="3"/>
                <c:pt idx="0">
                  <c:v>5</c:v>
                </c:pt>
                <c:pt idx="1">
                  <c:v>5</c:v>
                </c:pt>
                <c:pt idx="2">
                  <c:v>1</c:v>
                </c:pt>
              </c:numCache>
            </c:numRef>
          </c:val>
          <c:extLst>
            <c:ext xmlns:c15="http://schemas.microsoft.com/office/drawing/2012/chart" uri="{02D57815-91ED-43cb-92C2-25804820EDAC}">
              <c15:categoryFilterExceptions/>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Age Groups of Board Members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'Organization Profile'!$C$153</c:f>
              <c:strCache>
                <c:ptCount val="1"/>
                <c:pt idx="0">
                  <c:v>Number of Board Members</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extLst>
                <c:ext xmlns:c15="http://schemas.microsoft.com/office/drawing/2012/chart" uri="{02D57815-91ED-43cb-92C2-25804820EDAC}">
                  <c15:fullRef>
                    <c15:sqref>'Organization Profile'!$B$154:$B$159</c15:sqref>
                  </c15:fullRef>
                </c:ext>
              </c:extLst>
              <c:f>'Organization Profile'!$B$154:$B$158</c:f>
              <c:strCache>
                <c:ptCount val="5"/>
                <c:pt idx="0">
                  <c:v>&lt; 18</c:v>
                </c:pt>
                <c:pt idx="1">
                  <c:v>18-24</c:v>
                </c:pt>
                <c:pt idx="2">
                  <c:v>25-49</c:v>
                </c:pt>
                <c:pt idx="3">
                  <c:v>50-64</c:v>
                </c:pt>
                <c:pt idx="4">
                  <c:v>&gt; 65</c:v>
                </c:pt>
              </c:strCache>
            </c:strRef>
          </c:cat>
          <c:val>
            <c:numRef>
              <c:extLst>
                <c:ext xmlns:c15="http://schemas.microsoft.com/office/drawing/2012/chart" uri="{02D57815-91ED-43cb-92C2-25804820EDAC}">
                  <c15:fullRef>
                    <c15:sqref>'Organization Profile'!$C$154:$C$159</c15:sqref>
                  </c15:fullRef>
                </c:ext>
              </c:extLst>
              <c:f>'Organization Profile'!$C$154:$C$158</c:f>
              <c:numCache>
                <c:formatCode>0</c:formatCode>
                <c:ptCount val="5"/>
                <c:pt idx="0">
                  <c:v>0</c:v>
                </c:pt>
                <c:pt idx="1">
                  <c:v>1</c:v>
                </c:pt>
                <c:pt idx="2">
                  <c:v>6</c:v>
                </c:pt>
                <c:pt idx="3">
                  <c:v>2</c:v>
                </c:pt>
                <c:pt idx="4">
                  <c:v>1</c:v>
                </c:pt>
              </c:numCache>
            </c:numRef>
          </c:val>
          <c:extLst>
            <c:ext xmlns:c15="http://schemas.microsoft.com/office/drawing/2012/chart" uri="{02D57815-91ED-43cb-92C2-25804820EDAC}">
              <c15:categoryFilterExceptions/>
            </c:ext>
          </c:extLst>
        </c:ser>
        <c:dLbls>
          <c:dLblPos val="outEnd"/>
          <c:showLegendKey val="0"/>
          <c:showVal val="0"/>
          <c:showCatName val="0"/>
          <c:showSerName val="0"/>
          <c:showPercent val="0"/>
          <c:showBubbleSize val="0"/>
          <c:showLeaderLines val="0"/>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Board Members</a:t>
            </a:r>
            <a:r>
              <a:rPr lang="en-US" baseline="0"/>
              <a:t> Representing the "Client Base"</a:t>
            </a:r>
          </a:p>
          <a:p>
            <a:pPr>
              <a:defRPr/>
            </a:pPr>
            <a:endParaRPr lang="en-US" baseline="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'Organization Profile'!$C$165</c:f>
              <c:strCache>
                <c:ptCount val="1"/>
                <c:pt idx="0">
                  <c:v>Number of Board Members</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'Organization Profile'!$B$166:$B$168</c:f>
              <c:strCache>
                <c:ptCount val="3"/>
                <c:pt idx="0">
                  <c:v>Representing the client base</c:v>
                </c:pt>
                <c:pt idx="1">
                  <c:v>Not Representing the client base</c:v>
                </c:pt>
                <c:pt idx="2">
                  <c:v>Not Reported/Declined</c:v>
                </c:pt>
              </c:strCache>
            </c:strRef>
          </c:cat>
          <c:val>
            <c:numRef>
              <c:f>'Organization Profile'!$C$166:$C$168</c:f>
              <c:numCache>
                <c:formatCode>0</c:formatCode>
                <c:ptCount val="3"/>
                <c:pt idx="0">
                  <c:v>2</c:v>
                </c:pt>
                <c:pt idx="1">
                  <c:v>8</c:v>
                </c:pt>
                <c:pt idx="2">
                  <c:v>1</c:v>
                </c:pt>
              </c:numCache>
            </c:numRef>
          </c:val>
        </c:ser>
        <c:dLbls>
          <c:dLblPos val="outEnd"/>
          <c:showLegendKey val="0"/>
          <c:showVal val="1"/>
          <c:showCatName val="0"/>
          <c:showSerName val="0"/>
          <c:showPercent val="0"/>
          <c:showBubbleSize val="0"/>
          <c:showLeaderLines val="0"/>
        </c:dLbls>
        <c:firstSliceAng val="0"/>
      </c:pieChart>
      <c:spPr>
        <a:noFill/>
        <a:ln>
          <a:noFill/>
        </a:ln>
        <a:effectLst/>
      </c:spPr>
    </c:plotArea>
    <c:legend>
      <c:legendPos val="r"/>
      <c:layout>
        <c:manualLayout>
          <c:xMode val="edge"/>
          <c:yMode val="edge"/>
          <c:x val="0.61136942257217841"/>
          <c:y val="0.40724358149475742"/>
          <c:w val="0.37196391076115493"/>
          <c:h val="0.274308736399556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Organizational Equity Assessment Results</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spPr>
            <a:ln w="28575" cap="rnd">
              <a:solidFill>
                <a:schemeClr val="accent1"/>
              </a:solidFill>
              <a:round/>
            </a:ln>
            <a:effectLst/>
          </c:spPr>
          <c:marker>
            <c:symbol val="none"/>
          </c:marker>
          <c:cat>
            <c:strRef>
              <c:f>Evaluation!$I$2:$I$7</c:f>
              <c:strCache>
                <c:ptCount val="6"/>
                <c:pt idx="0">
                  <c:v>Organizational Commitment</c:v>
                </c:pt>
                <c:pt idx="1">
                  <c:v>Leadership and Management</c:v>
                </c:pt>
                <c:pt idx="2">
                  <c:v>Workforce</c:v>
                </c:pt>
                <c:pt idx="3">
                  <c:v>Community Access and Partnership</c:v>
                </c:pt>
                <c:pt idx="4">
                  <c:v>Contracting</c:v>
                </c:pt>
                <c:pt idx="5">
                  <c:v>Data, Metrics &amp; Continuous Quality Improvement</c:v>
                </c:pt>
              </c:strCache>
            </c:strRef>
          </c:cat>
          <c:val>
            <c:numRef>
              <c:f>Evaluation!$K$2:$K$7</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421805992"/>
        <c:axId val="295219792"/>
      </c:radarChart>
      <c:catAx>
        <c:axId val="42180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95219792"/>
        <c:crosses val="autoZero"/>
        <c:auto val="1"/>
        <c:lblAlgn val="ctr"/>
        <c:lblOffset val="100"/>
        <c:noMultiLvlLbl val="0"/>
      </c:catAx>
      <c:valAx>
        <c:axId val="295219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805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Represented vs Non-Represented</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2">
                        <a:lumMod val="75000"/>
                      </a:schemeClr>
                    </a:solidFill>
                    <a:latin typeface="+mn-lt"/>
                    <a:ea typeface="+mn-ea"/>
                    <a:cs typeface="+mn-cs"/>
                  </a:defRPr>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'Organization Profile'!$Q$84:$Q$85</c:f>
              <c:strCache>
                <c:ptCount val="2"/>
                <c:pt idx="0">
                  <c:v>Percent of Non-rep Emloyees</c:v>
                </c:pt>
                <c:pt idx="1">
                  <c:v>Percent of Represented Employees</c:v>
                </c:pt>
              </c:strCache>
            </c:strRef>
          </c:cat>
          <c:val>
            <c:numRef>
              <c:f>'Organization Profile'!$R$84:$R$85</c:f>
              <c:numCache>
                <c:formatCode>General</c:formatCode>
                <c:ptCount val="2"/>
                <c:pt idx="0">
                  <c:v>25</c:v>
                </c:pt>
                <c:pt idx="1">
                  <c:v>75</c:v>
                </c:pt>
              </c:numCache>
            </c:numRef>
          </c:val>
        </c:ser>
        <c:dLbls>
          <c:showLegendKey val="0"/>
          <c:showVal val="0"/>
          <c:showCatName val="0"/>
          <c:showSerName val="0"/>
          <c:showPercent val="0"/>
          <c:showBubbleSize val="0"/>
          <c:showLeaderLines val="0"/>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Representation for People of Color</a:t>
            </a:r>
          </a:p>
        </c:rich>
      </c:tx>
      <c:layout/>
      <c:overlay val="0"/>
    </c:title>
    <c:autoTitleDeleted val="0"/>
    <c:plotArea>
      <c:layout/>
      <c:pieChart>
        <c:varyColors val="1"/>
        <c:ser>
          <c:idx val="0"/>
          <c:order val="0"/>
          <c:spPr>
            <a:solidFill>
              <a:srgbClr val="0070C0"/>
            </a:solidFill>
          </c:spPr>
          <c:dPt>
            <c:idx val="0"/>
            <c:bubble3D val="0"/>
            <c:spPr>
              <a:solidFill>
                <a:srgbClr val="C00000"/>
              </a:solidFill>
            </c:spPr>
          </c:dPt>
          <c:dLbls>
            <c:spPr>
              <a:noFill/>
              <a:ln>
                <a:noFill/>
              </a:ln>
              <a:effectLst/>
            </c:spPr>
            <c:txPr>
              <a:bodyPr/>
              <a:lstStyle/>
              <a:p>
                <a:pPr>
                  <a:defRPr b="1"/>
                </a:pPr>
                <a:endParaRPr lang="en-US"/>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'Organization Profile'!$Q$86:$Q$87</c:f>
              <c:strCache>
                <c:ptCount val="2"/>
                <c:pt idx="0">
                  <c:v>Percent of Represented Employees  of Color</c:v>
                </c:pt>
                <c:pt idx="1">
                  <c:v>Percent of White Represented Employees </c:v>
                </c:pt>
              </c:strCache>
            </c:strRef>
          </c:cat>
          <c:val>
            <c:numRef>
              <c:f>'Organization Profile'!$R$86:$R$87</c:f>
              <c:numCache>
                <c:formatCode>General</c:formatCode>
                <c:ptCount val="2"/>
                <c:pt idx="0">
                  <c:v>70</c:v>
                </c:pt>
                <c:pt idx="1">
                  <c:v>5</c:v>
                </c:pt>
              </c:numCache>
            </c:numRef>
          </c:val>
        </c:ser>
        <c:dLbls>
          <c:dLblPos val="outEnd"/>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People of Color in Management</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'Organization Profile'!$Q$88:$Q$89</c:f>
              <c:strCache>
                <c:ptCount val="2"/>
                <c:pt idx="0">
                  <c:v>Percent of White Managers</c:v>
                </c:pt>
                <c:pt idx="1">
                  <c:v>Percent of Managers of Color</c:v>
                </c:pt>
              </c:strCache>
            </c:strRef>
          </c:cat>
          <c:val>
            <c:numRef>
              <c:f>'Organization Profile'!$R$88:$R$89</c:f>
              <c:numCache>
                <c:formatCode>General</c:formatCode>
                <c:ptCount val="2"/>
                <c:pt idx="0">
                  <c:v>3</c:v>
                </c:pt>
                <c:pt idx="1">
                  <c:v>2</c:v>
                </c:pt>
              </c:numCache>
            </c:numRef>
          </c:val>
        </c:ser>
        <c:dLbls>
          <c:dLblPos val="outEnd"/>
          <c:showLegendKey val="0"/>
          <c:showVal val="0"/>
          <c:showCatName val="0"/>
          <c:showSerName val="0"/>
          <c:showPercent val="1"/>
          <c:showBubbleSize val="0"/>
          <c:showLeaderLines val="0"/>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MWESB Utilization</a:t>
            </a:r>
            <a:endParaRPr lang="en-US"/>
          </a:p>
        </c:rich>
      </c:tx>
      <c:layout/>
      <c:overlay val="0"/>
    </c:title>
    <c:autoTitleDeleted val="0"/>
    <c:plotArea>
      <c:layout/>
      <c:pieChart>
        <c:varyColors val="1"/>
        <c:ser>
          <c:idx val="0"/>
          <c:order val="0"/>
          <c:dPt>
            <c:idx val="0"/>
            <c:bubble3D val="0"/>
            <c:spPr>
              <a:solidFill>
                <a:srgbClr val="0070C0"/>
              </a:solidFill>
            </c:spPr>
          </c:dPt>
          <c:dPt>
            <c:idx val="1"/>
            <c:bubble3D val="0"/>
            <c:spPr>
              <a:solidFill>
                <a:srgbClr val="C00000"/>
              </a:solidFill>
            </c:spPr>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'Organization Profile'!$Q$91:$Q$92</c:f>
              <c:strCache>
                <c:ptCount val="2"/>
                <c:pt idx="0">
                  <c:v>Percent of Non-MWESB Contracts</c:v>
                </c:pt>
                <c:pt idx="1">
                  <c:v>Percent of Contracts with MWESB Firms</c:v>
                </c:pt>
              </c:strCache>
            </c:strRef>
          </c:cat>
          <c:val>
            <c:numRef>
              <c:f>'Organization Profile'!$R$91:$R$92</c:f>
              <c:numCache>
                <c:formatCode>General</c:formatCode>
                <c:ptCount val="2"/>
                <c:pt idx="0">
                  <c:v>70</c:v>
                </c:pt>
                <c:pt idx="1">
                  <c:v>30</c:v>
                </c:pt>
              </c:numCache>
            </c:numRef>
          </c:val>
        </c:ser>
        <c:dLbls>
          <c:showLegendKey val="0"/>
          <c:showVal val="0"/>
          <c:showCatName val="0"/>
          <c:showSerName val="0"/>
          <c:showPercent val="1"/>
          <c:showBubbleSize val="0"/>
          <c:showLeaderLines val="1"/>
        </c:dLbls>
        <c:firstSliceAng val="0"/>
      </c:pieChart>
    </c:plotArea>
    <c:legend>
      <c:legendPos val="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Breakdown of MWESB</a:t>
            </a:r>
            <a:r>
              <a:rPr lang="en-US" baseline="0"/>
              <a:t> Utilization</a:t>
            </a:r>
            <a:endParaRPr lang="en-US"/>
          </a:p>
        </c:rich>
      </c:tx>
      <c:layout/>
      <c:overlay val="0"/>
    </c:title>
    <c:autoTitleDeleted val="0"/>
    <c:plotArea>
      <c:layout/>
      <c:pieChart>
        <c:varyColors val="1"/>
        <c:ser>
          <c:idx val="0"/>
          <c:order val="0"/>
          <c:dPt>
            <c:idx val="0"/>
            <c:bubble3D val="0"/>
            <c:spPr>
              <a:solidFill>
                <a:srgbClr val="C00000"/>
              </a:solidFill>
            </c:spPr>
          </c:dPt>
          <c:dPt>
            <c:idx val="1"/>
            <c:bubble3D val="0"/>
            <c:spPr>
              <a:solidFill>
                <a:srgbClr val="00B050"/>
              </a:solidFill>
            </c:spPr>
          </c:dPt>
          <c:dPt>
            <c:idx val="2"/>
            <c:bubble3D val="0"/>
            <c:spPr>
              <a:solidFill>
                <a:srgbClr val="0070C0"/>
              </a:solidFill>
            </c:spPr>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'Organization Profile'!$B$105:$B$107</c:f>
              <c:strCache>
                <c:ptCount val="3"/>
                <c:pt idx="0">
                  <c:v>M (minority-owned businesses)</c:v>
                </c:pt>
                <c:pt idx="1">
                  <c:v>W (women-owned businesses)</c:v>
                </c:pt>
                <c:pt idx="2">
                  <c:v>ESB (emerging small businesses)</c:v>
                </c:pt>
              </c:strCache>
            </c:strRef>
          </c:cat>
          <c:val>
            <c:numRef>
              <c:f>'Organization Profile'!$C$105:$C$107</c:f>
              <c:numCache>
                <c:formatCode>General</c:formatCode>
                <c:ptCount val="3"/>
                <c:pt idx="0">
                  <c:v>10</c:v>
                </c:pt>
                <c:pt idx="1">
                  <c:v>10</c:v>
                </c:pt>
                <c:pt idx="2">
                  <c:v>80</c:v>
                </c:pt>
              </c:numCache>
            </c:numRef>
          </c:val>
        </c:ser>
        <c:dLbls>
          <c:showLegendKey val="0"/>
          <c:showVal val="0"/>
          <c:showCatName val="0"/>
          <c:showSerName val="0"/>
          <c:showPercent val="1"/>
          <c:showBubbleSize val="0"/>
          <c:showLeaderLines val="1"/>
        </c:dLbls>
        <c:firstSliceAng val="0"/>
      </c:pieChart>
    </c:plotArea>
    <c:legend>
      <c:legendPos val="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Number of Employees</a:t>
            </a:r>
          </a:p>
          <a:p>
            <a:pPr>
              <a:defRPr/>
            </a:pPr>
            <a:r>
              <a:rPr lang="en-US"/>
              <a:t>Gender</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tx>
            <c:strRef>
              <c:f>'Organization Profile'!$C$52</c:f>
              <c:strCache>
                <c:ptCount val="1"/>
                <c:pt idx="0">
                  <c:v>Number of Employees</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'Organization Profile'!$B$53:$B$56</c:f>
              <c:strCache>
                <c:ptCount val="4"/>
                <c:pt idx="0">
                  <c:v>Male</c:v>
                </c:pt>
                <c:pt idx="1">
                  <c:v>Female</c:v>
                </c:pt>
                <c:pt idx="2">
                  <c:v>Other Gender</c:v>
                </c:pt>
                <c:pt idx="3">
                  <c:v>Not Reported/Declined</c:v>
                </c:pt>
              </c:strCache>
            </c:strRef>
          </c:cat>
          <c:val>
            <c:numRef>
              <c:f>'Organization Profile'!$C$53:$C$56</c:f>
              <c:numCache>
                <c:formatCode>0</c:formatCode>
                <c:ptCount val="4"/>
                <c:pt idx="0">
                  <c:v>2</c:v>
                </c:pt>
                <c:pt idx="1">
                  <c:v>2</c:v>
                </c:pt>
                <c:pt idx="2">
                  <c:v>1</c:v>
                </c:pt>
                <c:pt idx="3">
                  <c:v>1</c:v>
                </c:pt>
              </c:numCache>
            </c:numRef>
          </c:val>
        </c:ser>
        <c:dLbls>
          <c:dLblPos val="outEnd"/>
          <c:showLegendKey val="0"/>
          <c:showVal val="1"/>
          <c:showCatName val="0"/>
          <c:showSerName val="0"/>
          <c:showPercent val="0"/>
          <c:showBubbleSize val="0"/>
          <c:showLeaderLines val="0"/>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Number of Employees</a:t>
            </a:r>
          </a:p>
          <a:p>
            <a:pPr>
              <a:defRPr/>
            </a:pPr>
            <a:r>
              <a:rPr lang="en-US"/>
              <a:t>Age Distribution</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tx>
            <c:strRef>
              <c:f>'Organization Profile'!$C$62</c:f>
              <c:strCache>
                <c:ptCount val="1"/>
                <c:pt idx="0">
                  <c:v>Number of Employees</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'Organization Profile'!$B$63:$B$68</c:f>
              <c:strCache>
                <c:ptCount val="6"/>
                <c:pt idx="0">
                  <c:v>&lt; 18</c:v>
                </c:pt>
                <c:pt idx="1">
                  <c:v>18-24</c:v>
                </c:pt>
                <c:pt idx="2">
                  <c:v>25-49</c:v>
                </c:pt>
                <c:pt idx="3">
                  <c:v>50-64</c:v>
                </c:pt>
                <c:pt idx="4">
                  <c:v>&gt; 65</c:v>
                </c:pt>
                <c:pt idx="5">
                  <c:v>Not Reported/Declined</c:v>
                </c:pt>
              </c:strCache>
            </c:strRef>
          </c:cat>
          <c:val>
            <c:numRef>
              <c:f>'Organization Profile'!$C$63:$C$68</c:f>
              <c:numCache>
                <c:formatCode>0</c:formatCode>
                <c:ptCount val="6"/>
                <c:pt idx="0">
                  <c:v>2</c:v>
                </c:pt>
                <c:pt idx="1">
                  <c:v>5</c:v>
                </c:pt>
                <c:pt idx="2">
                  <c:v>15</c:v>
                </c:pt>
                <c:pt idx="3">
                  <c:v>8</c:v>
                </c:pt>
                <c:pt idx="4">
                  <c:v>3</c:v>
                </c:pt>
                <c:pt idx="5">
                  <c:v>1</c:v>
                </c:pt>
              </c:numCache>
            </c:numRef>
          </c:val>
        </c:ser>
        <c:dLbls>
          <c:dLblPos val="ctr"/>
          <c:showLegendKey val="0"/>
          <c:showVal val="1"/>
          <c:showCatName val="0"/>
          <c:showSerName val="0"/>
          <c:showPercent val="0"/>
          <c:showBubbleSize val="0"/>
          <c:showLeaderLines val="0"/>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Number of Employees</a:t>
            </a:r>
          </a:p>
          <a:p>
            <a:pPr>
              <a:defRPr/>
            </a:pPr>
            <a:r>
              <a:rPr lang="en-US"/>
              <a:t>With</a:t>
            </a:r>
            <a:r>
              <a:rPr lang="en-US" baseline="0"/>
              <a:t> Disabling Condition</a:t>
            </a:r>
            <a:endParaRPr lang="en-US"/>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tx>
            <c:strRef>
              <c:f>'Organization Profile'!$C$74</c:f>
              <c:strCache>
                <c:ptCount val="1"/>
                <c:pt idx="0">
                  <c:v>Number of Employees</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'Organization Profile'!$B$75:$B$77</c:f>
              <c:strCache>
                <c:ptCount val="3"/>
                <c:pt idx="0">
                  <c:v>With Reported Disabling Conditions</c:v>
                </c:pt>
                <c:pt idx="1">
                  <c:v>Without Reported Diabling Conditions</c:v>
                </c:pt>
                <c:pt idx="2">
                  <c:v>Not Reported/Declined</c:v>
                </c:pt>
              </c:strCache>
            </c:strRef>
          </c:cat>
          <c:val>
            <c:numRef>
              <c:f>'Organization Profile'!$C$75:$C$77</c:f>
              <c:numCache>
                <c:formatCode>0</c:formatCode>
                <c:ptCount val="3"/>
                <c:pt idx="0">
                  <c:v>5</c:v>
                </c:pt>
                <c:pt idx="1">
                  <c:v>28</c:v>
                </c:pt>
                <c:pt idx="2">
                  <c:v>1</c:v>
                </c:pt>
              </c:numCache>
            </c:numRef>
          </c:val>
        </c:ser>
        <c:dLbls>
          <c:dLblPos val="outEnd"/>
          <c:showLegendKey val="0"/>
          <c:showVal val="1"/>
          <c:showCatName val="0"/>
          <c:showSerName val="0"/>
          <c:showPercent val="0"/>
          <c:showBubbleSize val="0"/>
          <c:showLeaderLines val="0"/>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3</xdr:col>
      <xdr:colOff>461567</xdr:colOff>
      <xdr:row>28</xdr:row>
      <xdr:rowOff>180574</xdr:rowOff>
    </xdr:from>
    <xdr:to>
      <xdr:col>5</xdr:col>
      <xdr:colOff>1905000</xdr:colOff>
      <xdr:row>46</xdr:row>
      <xdr:rowOff>158749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1595437</xdr:colOff>
      <xdr:row>81</xdr:row>
      <xdr:rowOff>40879</xdr:rowOff>
    </xdr:from>
    <xdr:to>
      <xdr:col>5</xdr:col>
      <xdr:colOff>1974453</xdr:colOff>
      <xdr:row>88</xdr:row>
      <xdr:rowOff>178596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496096</xdr:colOff>
      <xdr:row>88</xdr:row>
      <xdr:rowOff>299640</xdr:rowOff>
    </xdr:from>
    <xdr:to>
      <xdr:col>4</xdr:col>
      <xdr:colOff>1458516</xdr:colOff>
      <xdr:row>101</xdr:row>
      <xdr:rowOff>19843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499268</xdr:colOff>
      <xdr:row>81</xdr:row>
      <xdr:rowOff>82150</xdr:rowOff>
    </xdr:from>
    <xdr:to>
      <xdr:col>4</xdr:col>
      <xdr:colOff>1438673</xdr:colOff>
      <xdr:row>88</xdr:row>
      <xdr:rowOff>188516</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508396</xdr:colOff>
      <xdr:row>101</xdr:row>
      <xdr:rowOff>269477</xdr:rowOff>
    </xdr:from>
    <xdr:to>
      <xdr:col>4</xdr:col>
      <xdr:colOff>1518047</xdr:colOff>
      <xdr:row>118</xdr:row>
      <xdr:rowOff>93265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1817686</xdr:colOff>
      <xdr:row>101</xdr:row>
      <xdr:rowOff>311547</xdr:rowOff>
    </xdr:from>
    <xdr:to>
      <xdr:col>5</xdr:col>
      <xdr:colOff>2024061</xdr:colOff>
      <xdr:row>118</xdr:row>
      <xdr:rowOff>109140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472280</xdr:colOff>
      <xdr:row>49</xdr:row>
      <xdr:rowOff>42266</xdr:rowOff>
    </xdr:from>
    <xdr:to>
      <xdr:col>4</xdr:col>
      <xdr:colOff>1815704</xdr:colOff>
      <xdr:row>63</xdr:row>
      <xdr:rowOff>29765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2153046</xdr:colOff>
      <xdr:row>49</xdr:row>
      <xdr:rowOff>42266</xdr:rowOff>
    </xdr:from>
    <xdr:to>
      <xdr:col>12</xdr:col>
      <xdr:colOff>93263</xdr:colOff>
      <xdr:row>63</xdr:row>
      <xdr:rowOff>9922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462359</xdr:colOff>
      <xdr:row>64</xdr:row>
      <xdr:rowOff>171251</xdr:rowOff>
    </xdr:from>
    <xdr:to>
      <xdr:col>5</xdr:col>
      <xdr:colOff>351234</xdr:colOff>
      <xdr:row>79</xdr:row>
      <xdr:rowOff>86716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466326</xdr:colOff>
      <xdr:row>125</xdr:row>
      <xdr:rowOff>111720</xdr:rowOff>
    </xdr:from>
    <xdr:to>
      <xdr:col>5</xdr:col>
      <xdr:colOff>1329531</xdr:colOff>
      <xdr:row>138</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452437</xdr:colOff>
      <xdr:row>138</xdr:row>
      <xdr:rowOff>91876</xdr:rowOff>
    </xdr:from>
    <xdr:to>
      <xdr:col>5</xdr:col>
      <xdr:colOff>248047</xdr:colOff>
      <xdr:row>149</xdr:row>
      <xdr:rowOff>138907</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452436</xdr:colOff>
      <xdr:row>150</xdr:row>
      <xdr:rowOff>62111</xdr:rowOff>
    </xdr:from>
    <xdr:to>
      <xdr:col>5</xdr:col>
      <xdr:colOff>238124</xdr:colOff>
      <xdr:row>161</xdr:row>
      <xdr:rowOff>148828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462359</xdr:colOff>
      <xdr:row>162</xdr:row>
      <xdr:rowOff>141486</xdr:rowOff>
    </xdr:from>
    <xdr:to>
      <xdr:col>5</xdr:col>
      <xdr:colOff>351234</xdr:colOff>
      <xdr:row>177</xdr:row>
      <xdr:rowOff>56952</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598362</xdr:colOff>
      <xdr:row>8</xdr:row>
      <xdr:rowOff>214044</xdr:rowOff>
    </xdr:from>
    <xdr:to>
      <xdr:col>11</xdr:col>
      <xdr:colOff>21405</xdr:colOff>
      <xdr:row>16</xdr:row>
      <xdr:rowOff>342471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69"/>
  <sheetViews>
    <sheetView showGridLines="0" tabSelected="1" topLeftCell="A19" zoomScale="96" zoomScaleNormal="96" workbookViewId="0">
      <selection activeCell="C49" sqref="C49"/>
    </sheetView>
  </sheetViews>
  <sheetFormatPr defaultRowHeight="15" x14ac:dyDescent="0.25"/>
  <cols>
    <col min="1" max="1" width="6.42578125" style="134" customWidth="1"/>
    <col min="2" max="2" width="33.140625" style="134" customWidth="1"/>
    <col min="3" max="3" width="47.7109375" style="134" customWidth="1"/>
    <col min="4" max="4" width="30" style="134" bestFit="1" customWidth="1"/>
    <col min="5" max="5" width="40.140625" style="134" customWidth="1"/>
    <col min="6" max="6" width="32.7109375" style="134" customWidth="1"/>
    <col min="7" max="7" width="22.5703125" style="134" hidden="1" customWidth="1"/>
    <col min="8" max="8" width="9.140625" style="134" hidden="1" customWidth="1"/>
    <col min="9" max="10" width="0" style="134" hidden="1" customWidth="1"/>
    <col min="11" max="11" width="16.7109375" style="134" customWidth="1"/>
    <col min="12" max="16384" width="9.140625" style="134"/>
  </cols>
  <sheetData>
    <row r="1" spans="2:8" ht="15.75" x14ac:dyDescent="0.25">
      <c r="B1" s="133" t="s">
        <v>49</v>
      </c>
      <c r="E1" s="133"/>
    </row>
    <row r="2" spans="2:8" ht="15.75" x14ac:dyDescent="0.25">
      <c r="B2" s="135" t="s">
        <v>120</v>
      </c>
      <c r="E2" s="133"/>
    </row>
    <row r="4" spans="2:8" x14ac:dyDescent="0.25">
      <c r="B4" s="37" t="s">
        <v>14</v>
      </c>
      <c r="C4" s="32"/>
      <c r="D4" s="136"/>
      <c r="E4" s="136"/>
      <c r="G4" s="134" t="s">
        <v>33</v>
      </c>
      <c r="H4" s="134" t="s">
        <v>180</v>
      </c>
    </row>
    <row r="5" spans="2:8" x14ac:dyDescent="0.25">
      <c r="B5" s="37" t="s">
        <v>13</v>
      </c>
      <c r="C5" s="31"/>
      <c r="D5" s="137"/>
      <c r="E5" s="137"/>
      <c r="G5" s="134" t="s">
        <v>35</v>
      </c>
      <c r="H5" s="134" t="s">
        <v>40</v>
      </c>
    </row>
    <row r="6" spans="2:8" x14ac:dyDescent="0.25">
      <c r="B6" s="37" t="s">
        <v>32</v>
      </c>
      <c r="C6" s="31"/>
      <c r="D6" s="137"/>
      <c r="E6" s="137"/>
      <c r="G6" s="134" t="s">
        <v>36</v>
      </c>
      <c r="H6" s="134" t="s">
        <v>41</v>
      </c>
    </row>
    <row r="7" spans="2:8" x14ac:dyDescent="0.25">
      <c r="B7" s="37" t="s">
        <v>181</v>
      </c>
      <c r="C7" s="31"/>
      <c r="D7" s="137"/>
      <c r="E7" s="137"/>
      <c r="G7" s="134" t="s">
        <v>34</v>
      </c>
      <c r="H7" s="134" t="s">
        <v>42</v>
      </c>
    </row>
    <row r="8" spans="2:8" x14ac:dyDescent="0.25">
      <c r="B8" s="37" t="s">
        <v>179</v>
      </c>
      <c r="C8" s="31"/>
      <c r="G8" s="134" t="s">
        <v>37</v>
      </c>
      <c r="H8" s="134" t="s">
        <v>43</v>
      </c>
    </row>
    <row r="9" spans="2:8" x14ac:dyDescent="0.25">
      <c r="B9" s="37" t="s">
        <v>31</v>
      </c>
      <c r="C9" s="31"/>
      <c r="G9" s="134" t="s">
        <v>38</v>
      </c>
      <c r="H9" s="134" t="s">
        <v>44</v>
      </c>
    </row>
    <row r="10" spans="2:8" x14ac:dyDescent="0.25">
      <c r="B10" s="37" t="s">
        <v>180</v>
      </c>
      <c r="C10" s="31"/>
      <c r="G10" s="134" t="s">
        <v>39</v>
      </c>
      <c r="H10" s="134" t="s">
        <v>45</v>
      </c>
    </row>
    <row r="11" spans="2:8" x14ac:dyDescent="0.25">
      <c r="B11" s="37" t="s">
        <v>188</v>
      </c>
      <c r="C11" s="31"/>
      <c r="H11" s="134" t="s">
        <v>46</v>
      </c>
    </row>
    <row r="12" spans="2:8" x14ac:dyDescent="0.25">
      <c r="B12" s="37" t="s">
        <v>189</v>
      </c>
      <c r="C12" s="31"/>
    </row>
    <row r="13" spans="2:8" x14ac:dyDescent="0.25">
      <c r="B13" s="37" t="s">
        <v>182</v>
      </c>
      <c r="C13" s="31"/>
    </row>
    <row r="14" spans="2:8" x14ac:dyDescent="0.25">
      <c r="B14" s="37" t="s">
        <v>183</v>
      </c>
      <c r="C14" s="38"/>
    </row>
    <row r="16" spans="2:8" x14ac:dyDescent="0.25">
      <c r="B16" s="216" t="s">
        <v>163</v>
      </c>
      <c r="C16" s="31"/>
    </row>
    <row r="17" spans="2:3" x14ac:dyDescent="0.25">
      <c r="B17" s="217"/>
      <c r="C17" s="31"/>
    </row>
    <row r="18" spans="2:3" x14ac:dyDescent="0.25">
      <c r="C18" s="31"/>
    </row>
    <row r="19" spans="2:3" x14ac:dyDescent="0.25">
      <c r="C19" s="31"/>
    </row>
    <row r="20" spans="2:3" x14ac:dyDescent="0.25">
      <c r="C20" s="31"/>
    </row>
    <row r="21" spans="2:3" x14ac:dyDescent="0.25">
      <c r="C21" s="31"/>
    </row>
    <row r="22" spans="2:3" x14ac:dyDescent="0.25">
      <c r="C22" s="31"/>
    </row>
    <row r="23" spans="2:3" x14ac:dyDescent="0.25">
      <c r="C23" s="31"/>
    </row>
    <row r="24" spans="2:3" x14ac:dyDescent="0.25">
      <c r="C24" s="31"/>
    </row>
    <row r="25" spans="2:3" x14ac:dyDescent="0.25">
      <c r="C25" s="31"/>
    </row>
    <row r="26" spans="2:3" x14ac:dyDescent="0.25">
      <c r="C26" s="31"/>
    </row>
    <row r="27" spans="2:3" x14ac:dyDescent="0.25">
      <c r="C27" s="31"/>
    </row>
    <row r="28" spans="2:3" x14ac:dyDescent="0.25">
      <c r="C28" s="31"/>
    </row>
    <row r="29" spans="2:3" x14ac:dyDescent="0.25">
      <c r="C29" s="31"/>
    </row>
    <row r="30" spans="2:3" x14ac:dyDescent="0.25">
      <c r="C30" s="31"/>
    </row>
    <row r="31" spans="2:3" x14ac:dyDescent="0.25">
      <c r="C31" s="31"/>
    </row>
    <row r="32" spans="2:3" x14ac:dyDescent="0.25">
      <c r="C32" s="31"/>
    </row>
    <row r="33" spans="2:18" ht="42" customHeight="1" x14ac:dyDescent="0.35">
      <c r="F33" s="138"/>
    </row>
    <row r="34" spans="2:18" ht="21" x14ac:dyDescent="0.35">
      <c r="B34" s="240" t="s">
        <v>184</v>
      </c>
      <c r="C34" s="139"/>
      <c r="F34" s="140"/>
    </row>
    <row r="35" spans="2:18" ht="46.5" x14ac:dyDescent="0.25">
      <c r="B35" s="209" t="s">
        <v>231</v>
      </c>
      <c r="C35" s="210"/>
      <c r="E35" s="141"/>
      <c r="F35" s="142"/>
    </row>
    <row r="36" spans="2:18" x14ac:dyDescent="0.25">
      <c r="B36" s="37" t="s">
        <v>50</v>
      </c>
      <c r="C36" s="37" t="s">
        <v>241</v>
      </c>
    </row>
    <row r="37" spans="2:18" x14ac:dyDescent="0.25">
      <c r="B37" s="148" t="s">
        <v>232</v>
      </c>
      <c r="C37" s="199">
        <v>2</v>
      </c>
      <c r="R37" s="143"/>
    </row>
    <row r="38" spans="2:18" x14ac:dyDescent="0.25">
      <c r="B38" s="148" t="s">
        <v>51</v>
      </c>
      <c r="C38" s="199">
        <v>5</v>
      </c>
      <c r="Q38" s="134" t="s">
        <v>104</v>
      </c>
      <c r="R38" s="144">
        <f>R89/C91</f>
        <v>0.4</v>
      </c>
    </row>
    <row r="39" spans="2:18" x14ac:dyDescent="0.25">
      <c r="B39" s="148" t="s">
        <v>233</v>
      </c>
      <c r="C39" s="199">
        <v>15</v>
      </c>
    </row>
    <row r="40" spans="2:18" x14ac:dyDescent="0.25">
      <c r="B40" s="185" t="s">
        <v>234</v>
      </c>
      <c r="C40" s="199">
        <v>20</v>
      </c>
    </row>
    <row r="41" spans="2:18" x14ac:dyDescent="0.25">
      <c r="B41" s="148" t="s">
        <v>235</v>
      </c>
      <c r="C41" s="199">
        <v>4</v>
      </c>
    </row>
    <row r="42" spans="2:18" x14ac:dyDescent="0.25">
      <c r="B42" s="148" t="s">
        <v>236</v>
      </c>
      <c r="C42" s="199">
        <v>5</v>
      </c>
    </row>
    <row r="43" spans="2:18" x14ac:dyDescent="0.25">
      <c r="B43" s="148" t="s">
        <v>243</v>
      </c>
      <c r="C43" s="199">
        <v>1</v>
      </c>
    </row>
    <row r="44" spans="2:18" x14ac:dyDescent="0.25">
      <c r="B44" s="148" t="s">
        <v>237</v>
      </c>
      <c r="C44" s="199">
        <v>5</v>
      </c>
    </row>
    <row r="45" spans="2:18" x14ac:dyDescent="0.25">
      <c r="B45" s="148" t="s">
        <v>238</v>
      </c>
      <c r="C45" s="199">
        <v>15</v>
      </c>
    </row>
    <row r="46" spans="2:18" x14ac:dyDescent="0.25">
      <c r="B46" s="148" t="s">
        <v>239</v>
      </c>
      <c r="C46" s="199">
        <v>0.04</v>
      </c>
    </row>
    <row r="47" spans="2:18" x14ac:dyDescent="0.25">
      <c r="B47" s="148" t="s">
        <v>240</v>
      </c>
      <c r="C47" s="199">
        <f>SUM(C37:C46)</f>
        <v>72.040000000000006</v>
      </c>
    </row>
    <row r="48" spans="2:18" x14ac:dyDescent="0.25">
      <c r="B48" s="206"/>
      <c r="C48" s="207"/>
    </row>
    <row r="49" spans="2:3" x14ac:dyDescent="0.25">
      <c r="B49" s="206"/>
      <c r="C49" s="207"/>
    </row>
    <row r="50" spans="2:3" x14ac:dyDescent="0.25">
      <c r="B50" s="208" t="s">
        <v>245</v>
      </c>
      <c r="C50" s="207"/>
    </row>
    <row r="51" spans="2:3" x14ac:dyDescent="0.25">
      <c r="B51" s="206"/>
      <c r="C51" s="207"/>
    </row>
    <row r="52" spans="2:3" x14ac:dyDescent="0.25">
      <c r="B52" s="37" t="s">
        <v>246</v>
      </c>
      <c r="C52" s="37" t="s">
        <v>241</v>
      </c>
    </row>
    <row r="53" spans="2:3" x14ac:dyDescent="0.25">
      <c r="B53" s="148" t="s">
        <v>247</v>
      </c>
      <c r="C53" s="199">
        <v>2</v>
      </c>
    </row>
    <row r="54" spans="2:3" x14ac:dyDescent="0.25">
      <c r="B54" s="148" t="s">
        <v>248</v>
      </c>
      <c r="C54" s="199">
        <v>2</v>
      </c>
    </row>
    <row r="55" spans="2:3" x14ac:dyDescent="0.25">
      <c r="B55" s="148" t="s">
        <v>249</v>
      </c>
      <c r="C55" s="199">
        <v>1</v>
      </c>
    </row>
    <row r="56" spans="2:3" x14ac:dyDescent="0.25">
      <c r="B56" s="148" t="s">
        <v>250</v>
      </c>
      <c r="C56" s="199">
        <v>1</v>
      </c>
    </row>
    <row r="57" spans="2:3" x14ac:dyDescent="0.25">
      <c r="B57" s="148" t="s">
        <v>240</v>
      </c>
      <c r="C57" s="199">
        <f>SUM(C53:C56)</f>
        <v>6</v>
      </c>
    </row>
    <row r="58" spans="2:3" x14ac:dyDescent="0.25">
      <c r="B58" s="206"/>
      <c r="C58" s="207"/>
    </row>
    <row r="59" spans="2:3" x14ac:dyDescent="0.25">
      <c r="B59" s="206"/>
      <c r="C59" s="207"/>
    </row>
    <row r="60" spans="2:3" x14ac:dyDescent="0.25">
      <c r="B60" s="208" t="s">
        <v>251</v>
      </c>
      <c r="C60" s="207"/>
    </row>
    <row r="61" spans="2:3" x14ac:dyDescent="0.25">
      <c r="B61" s="206"/>
      <c r="C61" s="207"/>
    </row>
    <row r="62" spans="2:3" x14ac:dyDescent="0.25">
      <c r="B62" s="37" t="s">
        <v>252</v>
      </c>
      <c r="C62" s="37" t="s">
        <v>241</v>
      </c>
    </row>
    <row r="63" spans="2:3" x14ac:dyDescent="0.25">
      <c r="B63" s="148" t="s">
        <v>253</v>
      </c>
      <c r="C63" s="199">
        <v>2</v>
      </c>
    </row>
    <row r="64" spans="2:3" x14ac:dyDescent="0.25">
      <c r="B64" s="148" t="s">
        <v>254</v>
      </c>
      <c r="C64" s="199">
        <v>5</v>
      </c>
    </row>
    <row r="65" spans="2:3" x14ac:dyDescent="0.25">
      <c r="B65" s="148" t="s">
        <v>255</v>
      </c>
      <c r="C65" s="199">
        <v>15</v>
      </c>
    </row>
    <row r="66" spans="2:3" x14ac:dyDescent="0.25">
      <c r="B66" s="148" t="s">
        <v>257</v>
      </c>
      <c r="C66" s="199">
        <v>8</v>
      </c>
    </row>
    <row r="67" spans="2:3" x14ac:dyDescent="0.25">
      <c r="B67" s="148" t="s">
        <v>256</v>
      </c>
      <c r="C67" s="199">
        <v>3</v>
      </c>
    </row>
    <row r="68" spans="2:3" x14ac:dyDescent="0.25">
      <c r="B68" s="148" t="s">
        <v>250</v>
      </c>
      <c r="C68" s="199">
        <v>1</v>
      </c>
    </row>
    <row r="69" spans="2:3" x14ac:dyDescent="0.25">
      <c r="B69" s="148" t="s">
        <v>240</v>
      </c>
      <c r="C69" s="199">
        <f>SUM(C63:C68)</f>
        <v>34</v>
      </c>
    </row>
    <row r="70" spans="2:3" x14ac:dyDescent="0.25">
      <c r="B70" s="206"/>
      <c r="C70" s="207"/>
    </row>
    <row r="71" spans="2:3" x14ac:dyDescent="0.25">
      <c r="B71" s="206"/>
      <c r="C71" s="207"/>
    </row>
    <row r="72" spans="2:3" x14ac:dyDescent="0.25">
      <c r="B72" s="208" t="s">
        <v>264</v>
      </c>
      <c r="C72" s="207"/>
    </row>
    <row r="73" spans="2:3" x14ac:dyDescent="0.25">
      <c r="B73" s="206"/>
      <c r="C73" s="207"/>
    </row>
    <row r="74" spans="2:3" x14ac:dyDescent="0.25">
      <c r="B74" s="37" t="s">
        <v>265</v>
      </c>
      <c r="C74" s="37" t="s">
        <v>241</v>
      </c>
    </row>
    <row r="75" spans="2:3" x14ac:dyDescent="0.25">
      <c r="B75" s="148" t="s">
        <v>266</v>
      </c>
      <c r="C75" s="199">
        <v>5</v>
      </c>
    </row>
    <row r="76" spans="2:3" x14ac:dyDescent="0.25">
      <c r="B76" s="148" t="s">
        <v>267</v>
      </c>
      <c r="C76" s="199">
        <v>28</v>
      </c>
    </row>
    <row r="77" spans="2:3" x14ac:dyDescent="0.25">
      <c r="B77" s="148" t="s">
        <v>250</v>
      </c>
      <c r="C77" s="199">
        <v>1</v>
      </c>
    </row>
    <row r="78" spans="2:3" x14ac:dyDescent="0.25">
      <c r="B78" s="148" t="s">
        <v>240</v>
      </c>
      <c r="C78" s="199">
        <f>SUM(C75:C77)</f>
        <v>34</v>
      </c>
    </row>
    <row r="79" spans="2:3" x14ac:dyDescent="0.25">
      <c r="B79" s="206"/>
      <c r="C79" s="207"/>
    </row>
    <row r="80" spans="2:3" x14ac:dyDescent="0.25">
      <c r="B80" s="206"/>
      <c r="C80" s="207"/>
    </row>
    <row r="81" spans="2:18" x14ac:dyDescent="0.25">
      <c r="B81" s="206"/>
      <c r="C81" s="207"/>
    </row>
    <row r="82" spans="2:18" ht="30" customHeight="1" x14ac:dyDescent="0.25">
      <c r="B82" s="211" t="s">
        <v>242</v>
      </c>
      <c r="C82" s="212"/>
      <c r="K82" s="202">
        <f>R38</f>
        <v>0.4</v>
      </c>
      <c r="L82" s="203" t="s">
        <v>103</v>
      </c>
    </row>
    <row r="84" spans="2:18" ht="24" customHeight="1" x14ac:dyDescent="0.25">
      <c r="B84" s="149" t="s">
        <v>58</v>
      </c>
      <c r="C84" s="31">
        <v>100</v>
      </c>
      <c r="Q84" s="134" t="s">
        <v>273</v>
      </c>
      <c r="R84" s="134">
        <f>C84-C85</f>
        <v>25</v>
      </c>
    </row>
    <row r="85" spans="2:18" ht="30" x14ac:dyDescent="0.25">
      <c r="B85" s="149" t="s">
        <v>54</v>
      </c>
      <c r="C85" s="31">
        <v>75</v>
      </c>
      <c r="Q85" s="134" t="s">
        <v>59</v>
      </c>
      <c r="R85" s="134">
        <f>C85</f>
        <v>75</v>
      </c>
    </row>
    <row r="86" spans="2:18" ht="30" x14ac:dyDescent="0.25">
      <c r="B86" s="149" t="s">
        <v>53</v>
      </c>
      <c r="C86" s="31">
        <v>70</v>
      </c>
      <c r="Q86" s="134" t="s">
        <v>272</v>
      </c>
      <c r="R86" s="134">
        <f>C86</f>
        <v>70</v>
      </c>
    </row>
    <row r="87" spans="2:18" ht="30" x14ac:dyDescent="0.25">
      <c r="B87" s="149" t="s">
        <v>185</v>
      </c>
      <c r="C87" s="31">
        <v>10</v>
      </c>
      <c r="Q87" s="134" t="s">
        <v>271</v>
      </c>
      <c r="R87" s="134">
        <f>C85-C86</f>
        <v>5</v>
      </c>
    </row>
    <row r="88" spans="2:18" ht="20.25" customHeight="1" x14ac:dyDescent="0.25">
      <c r="B88" s="145"/>
      <c r="Q88" s="134" t="s">
        <v>268</v>
      </c>
      <c r="R88" s="134">
        <f>C91-C92</f>
        <v>3</v>
      </c>
    </row>
    <row r="89" spans="2:18" ht="32.25" customHeight="1" x14ac:dyDescent="0.25">
      <c r="B89" s="211" t="s">
        <v>68</v>
      </c>
      <c r="C89" s="212"/>
      <c r="Q89" s="134" t="s">
        <v>269</v>
      </c>
      <c r="R89" s="134">
        <f>C92</f>
        <v>2</v>
      </c>
    </row>
    <row r="90" spans="2:18" x14ac:dyDescent="0.25">
      <c r="B90" s="145"/>
    </row>
    <row r="91" spans="2:18" ht="30" x14ac:dyDescent="0.25">
      <c r="B91" s="150" t="s">
        <v>57</v>
      </c>
      <c r="C91" s="31">
        <v>5</v>
      </c>
      <c r="Q91" s="134" t="s">
        <v>270</v>
      </c>
      <c r="R91" s="134">
        <f>C102-C103</f>
        <v>70</v>
      </c>
    </row>
    <row r="92" spans="2:18" ht="30" x14ac:dyDescent="0.25">
      <c r="B92" s="150" t="s">
        <v>52</v>
      </c>
      <c r="C92" s="31">
        <v>2</v>
      </c>
      <c r="Q92" s="134" t="s">
        <v>60</v>
      </c>
      <c r="R92" s="134">
        <f>C103</f>
        <v>30</v>
      </c>
    </row>
    <row r="93" spans="2:18" x14ac:dyDescent="0.25">
      <c r="B93" s="213" t="s">
        <v>105</v>
      </c>
      <c r="C93" s="39">
        <v>2</v>
      </c>
    </row>
    <row r="94" spans="2:18" x14ac:dyDescent="0.25">
      <c r="B94" s="214"/>
      <c r="C94" s="39"/>
    </row>
    <row r="95" spans="2:18" x14ac:dyDescent="0.25">
      <c r="B95" s="214"/>
      <c r="C95" s="39"/>
    </row>
    <row r="96" spans="2:18" x14ac:dyDescent="0.25">
      <c r="B96" s="214"/>
      <c r="C96" s="39"/>
    </row>
    <row r="97" spans="2:3" x14ac:dyDescent="0.25">
      <c r="B97" s="214"/>
      <c r="C97" s="39"/>
    </row>
    <row r="98" spans="2:3" x14ac:dyDescent="0.25">
      <c r="B98" s="215"/>
      <c r="C98" s="39"/>
    </row>
    <row r="100" spans="2:3" x14ac:dyDescent="0.25">
      <c r="B100" s="146" t="s">
        <v>186</v>
      </c>
      <c r="C100" s="145" t="s">
        <v>187</v>
      </c>
    </row>
    <row r="102" spans="2:3" ht="48.75" customHeight="1" x14ac:dyDescent="0.25">
      <c r="B102" s="149" t="s">
        <v>67</v>
      </c>
      <c r="C102" s="31">
        <v>100</v>
      </c>
    </row>
    <row r="103" spans="2:3" x14ac:dyDescent="0.25">
      <c r="B103" s="149" t="s">
        <v>56</v>
      </c>
      <c r="C103" s="31">
        <v>30</v>
      </c>
    </row>
    <row r="104" spans="2:3" ht="30" x14ac:dyDescent="0.25">
      <c r="B104" s="150" t="s">
        <v>63</v>
      </c>
      <c r="C104" s="147"/>
    </row>
    <row r="105" spans="2:3" x14ac:dyDescent="0.25">
      <c r="B105" s="41" t="s">
        <v>64</v>
      </c>
      <c r="C105" s="31">
        <v>10</v>
      </c>
    </row>
    <row r="106" spans="2:3" x14ac:dyDescent="0.25">
      <c r="B106" s="41" t="s">
        <v>65</v>
      </c>
      <c r="C106" s="31">
        <v>10</v>
      </c>
    </row>
    <row r="107" spans="2:3" x14ac:dyDescent="0.25">
      <c r="B107" s="42" t="s">
        <v>66</v>
      </c>
      <c r="C107" s="39">
        <v>80</v>
      </c>
    </row>
    <row r="123" spans="2:3" ht="18.75" x14ac:dyDescent="0.3">
      <c r="B123" s="239" t="s">
        <v>259</v>
      </c>
    </row>
    <row r="126" spans="2:3" x14ac:dyDescent="0.25">
      <c r="B126" s="209" t="s">
        <v>231</v>
      </c>
      <c r="C126" s="210"/>
    </row>
    <row r="127" spans="2:3" x14ac:dyDescent="0.25">
      <c r="B127" s="37" t="s">
        <v>50</v>
      </c>
      <c r="C127" s="37" t="s">
        <v>258</v>
      </c>
    </row>
    <row r="128" spans="2:3" x14ac:dyDescent="0.25">
      <c r="B128" s="148" t="s">
        <v>232</v>
      </c>
      <c r="C128" s="199">
        <v>1</v>
      </c>
    </row>
    <row r="129" spans="2:3" x14ac:dyDescent="0.25">
      <c r="B129" s="148" t="s">
        <v>51</v>
      </c>
      <c r="C129" s="199">
        <v>1</v>
      </c>
    </row>
    <row r="130" spans="2:3" x14ac:dyDescent="0.25">
      <c r="B130" s="148" t="s">
        <v>233</v>
      </c>
      <c r="C130" s="199">
        <v>1</v>
      </c>
    </row>
    <row r="131" spans="2:3" x14ac:dyDescent="0.25">
      <c r="B131" s="185" t="s">
        <v>234</v>
      </c>
      <c r="C131" s="199">
        <v>2</v>
      </c>
    </row>
    <row r="132" spans="2:3" x14ac:dyDescent="0.25">
      <c r="B132" s="148" t="s">
        <v>235</v>
      </c>
      <c r="C132" s="199">
        <v>0</v>
      </c>
    </row>
    <row r="133" spans="2:3" x14ac:dyDescent="0.25">
      <c r="B133" s="148" t="s">
        <v>236</v>
      </c>
      <c r="C133" s="199">
        <v>1</v>
      </c>
    </row>
    <row r="134" spans="2:3" x14ac:dyDescent="0.25">
      <c r="B134" s="148" t="s">
        <v>243</v>
      </c>
      <c r="C134" s="199">
        <v>0</v>
      </c>
    </row>
    <row r="135" spans="2:3" x14ac:dyDescent="0.25">
      <c r="B135" s="148" t="s">
        <v>237</v>
      </c>
      <c r="C135" s="199">
        <v>0</v>
      </c>
    </row>
    <row r="136" spans="2:3" x14ac:dyDescent="0.25">
      <c r="B136" s="148" t="s">
        <v>238</v>
      </c>
      <c r="C136" s="199">
        <v>5</v>
      </c>
    </row>
    <row r="137" spans="2:3" x14ac:dyDescent="0.25">
      <c r="B137" s="148" t="s">
        <v>239</v>
      </c>
      <c r="C137" s="199">
        <v>0.04</v>
      </c>
    </row>
    <row r="138" spans="2:3" x14ac:dyDescent="0.25">
      <c r="B138" s="148" t="s">
        <v>240</v>
      </c>
      <c r="C138" s="199">
        <f>SUM(C128:C137)</f>
        <v>11.04</v>
      </c>
    </row>
    <row r="139" spans="2:3" x14ac:dyDescent="0.25">
      <c r="B139" s="206"/>
      <c r="C139" s="207"/>
    </row>
    <row r="140" spans="2:3" x14ac:dyDescent="0.25">
      <c r="B140" s="206"/>
      <c r="C140" s="207"/>
    </row>
    <row r="141" spans="2:3" x14ac:dyDescent="0.25">
      <c r="B141" s="208" t="s">
        <v>245</v>
      </c>
      <c r="C141" s="207"/>
    </row>
    <row r="142" spans="2:3" x14ac:dyDescent="0.25">
      <c r="B142" s="206"/>
      <c r="C142" s="207"/>
    </row>
    <row r="143" spans="2:3" x14ac:dyDescent="0.25">
      <c r="B143" s="37" t="s">
        <v>246</v>
      </c>
      <c r="C143" s="37" t="s">
        <v>258</v>
      </c>
    </row>
    <row r="144" spans="2:3" x14ac:dyDescent="0.25">
      <c r="B144" s="148" t="s">
        <v>247</v>
      </c>
      <c r="C144" s="199">
        <v>5</v>
      </c>
    </row>
    <row r="145" spans="2:3" x14ac:dyDescent="0.25">
      <c r="B145" s="148" t="s">
        <v>248</v>
      </c>
      <c r="C145" s="199">
        <v>5</v>
      </c>
    </row>
    <row r="146" spans="2:3" x14ac:dyDescent="0.25">
      <c r="B146" s="148" t="s">
        <v>249</v>
      </c>
      <c r="C146" s="199">
        <v>1</v>
      </c>
    </row>
    <row r="147" spans="2:3" x14ac:dyDescent="0.25">
      <c r="B147" s="148" t="s">
        <v>250</v>
      </c>
      <c r="C147" s="199">
        <v>0</v>
      </c>
    </row>
    <row r="148" spans="2:3" x14ac:dyDescent="0.25">
      <c r="B148" s="148" t="s">
        <v>240</v>
      </c>
      <c r="C148" s="199">
        <f>SUM(C144:C147)</f>
        <v>11</v>
      </c>
    </row>
    <row r="149" spans="2:3" x14ac:dyDescent="0.25">
      <c r="B149" s="206"/>
      <c r="C149" s="207"/>
    </row>
    <row r="150" spans="2:3" x14ac:dyDescent="0.25">
      <c r="B150" s="206"/>
      <c r="C150" s="207"/>
    </row>
    <row r="151" spans="2:3" x14ac:dyDescent="0.25">
      <c r="B151" s="208" t="s">
        <v>251</v>
      </c>
      <c r="C151" s="207"/>
    </row>
    <row r="152" spans="2:3" x14ac:dyDescent="0.25">
      <c r="B152" s="206"/>
      <c r="C152" s="207"/>
    </row>
    <row r="153" spans="2:3" x14ac:dyDescent="0.25">
      <c r="B153" s="37" t="s">
        <v>252</v>
      </c>
      <c r="C153" s="37" t="s">
        <v>258</v>
      </c>
    </row>
    <row r="154" spans="2:3" x14ac:dyDescent="0.25">
      <c r="B154" s="148" t="s">
        <v>253</v>
      </c>
      <c r="C154" s="199">
        <v>0</v>
      </c>
    </row>
    <row r="155" spans="2:3" x14ac:dyDescent="0.25">
      <c r="B155" s="148" t="s">
        <v>254</v>
      </c>
      <c r="C155" s="199">
        <v>1</v>
      </c>
    </row>
    <row r="156" spans="2:3" x14ac:dyDescent="0.25">
      <c r="B156" s="148" t="s">
        <v>255</v>
      </c>
      <c r="C156" s="199">
        <v>6</v>
      </c>
    </row>
    <row r="157" spans="2:3" x14ac:dyDescent="0.25">
      <c r="B157" s="148" t="s">
        <v>257</v>
      </c>
      <c r="C157" s="199">
        <v>2</v>
      </c>
    </row>
    <row r="158" spans="2:3" x14ac:dyDescent="0.25">
      <c r="B158" s="148" t="s">
        <v>256</v>
      </c>
      <c r="C158" s="199">
        <v>1</v>
      </c>
    </row>
    <row r="159" spans="2:3" x14ac:dyDescent="0.25">
      <c r="B159" s="148" t="s">
        <v>250</v>
      </c>
      <c r="C159" s="199">
        <v>1</v>
      </c>
    </row>
    <row r="160" spans="2:3" x14ac:dyDescent="0.25">
      <c r="B160" s="148" t="s">
        <v>240</v>
      </c>
      <c r="C160" s="199">
        <f>SUM(C154:C159)</f>
        <v>11</v>
      </c>
    </row>
    <row r="161" spans="2:3" x14ac:dyDescent="0.25">
      <c r="B161" s="206"/>
      <c r="C161" s="207"/>
    </row>
    <row r="162" spans="2:3" x14ac:dyDescent="0.25">
      <c r="B162" s="206"/>
      <c r="C162" s="207"/>
    </row>
    <row r="163" spans="2:3" x14ac:dyDescent="0.25">
      <c r="B163" s="208" t="s">
        <v>260</v>
      </c>
      <c r="C163" s="207"/>
    </row>
    <row r="164" spans="2:3" x14ac:dyDescent="0.25">
      <c r="B164" s="206"/>
      <c r="C164" s="207"/>
    </row>
    <row r="165" spans="2:3" x14ac:dyDescent="0.25">
      <c r="B165" s="37" t="s">
        <v>261</v>
      </c>
      <c r="C165" s="37" t="s">
        <v>258</v>
      </c>
    </row>
    <row r="166" spans="2:3" x14ac:dyDescent="0.25">
      <c r="B166" s="148" t="s">
        <v>262</v>
      </c>
      <c r="C166" s="199">
        <v>2</v>
      </c>
    </row>
    <row r="167" spans="2:3" x14ac:dyDescent="0.25">
      <c r="B167" s="148" t="s">
        <v>263</v>
      </c>
      <c r="C167" s="199">
        <v>8</v>
      </c>
    </row>
    <row r="168" spans="2:3" x14ac:dyDescent="0.25">
      <c r="B168" s="148" t="s">
        <v>250</v>
      </c>
      <c r="C168" s="199">
        <v>1</v>
      </c>
    </row>
    <row r="169" spans="2:3" x14ac:dyDescent="0.25">
      <c r="B169" s="148" t="s">
        <v>240</v>
      </c>
      <c r="C169" s="199">
        <f>SUM(C166:C168)</f>
        <v>11</v>
      </c>
    </row>
  </sheetData>
  <mergeCells count="6">
    <mergeCell ref="B126:C126"/>
    <mergeCell ref="B82:C82"/>
    <mergeCell ref="B89:C89"/>
    <mergeCell ref="B93:B98"/>
    <mergeCell ref="B16:B17"/>
    <mergeCell ref="B35:C35"/>
  </mergeCells>
  <dataValidations count="2">
    <dataValidation type="list" allowBlank="1" showInputMessage="1" showErrorMessage="1" sqref="C8">
      <formula1>$G$5:$G$10</formula1>
    </dataValidation>
    <dataValidation type="list" allowBlank="1" showInputMessage="1" showErrorMessage="1" sqref="C10">
      <formula1>$H$5:$H$11</formula1>
    </dataValidation>
  </dataValidations>
  <pageMargins left="0.25" right="0.25" top="0.75" bottom="0.75" header="0.3" footer="0.3"/>
  <pageSetup scale="53" orientation="portrait" r:id="rId1"/>
  <rowBreaks count="1" manualBreakCount="1">
    <brk id="81" max="8" man="1"/>
  </rowBreaks>
  <colBreaks count="1" manualBreakCount="1">
    <brk id="9"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showGridLines="0" zoomScaleNormal="100" workbookViewId="0">
      <pane xSplit="3" topLeftCell="D1" activePane="topRight" state="frozen"/>
      <selection pane="topRight" activeCell="D9" sqref="D9"/>
    </sheetView>
  </sheetViews>
  <sheetFormatPr defaultColWidth="8.85546875" defaultRowHeight="15" x14ac:dyDescent="0.25"/>
  <cols>
    <col min="1" max="1" width="5.42578125" customWidth="1"/>
    <col min="2" max="2" width="43.85546875" customWidth="1"/>
    <col min="3" max="3" width="34" customWidth="1"/>
    <col min="4" max="4" width="37.7109375" customWidth="1"/>
    <col min="5" max="5" width="34" customWidth="1"/>
    <col min="6" max="6" width="37.7109375" customWidth="1"/>
    <col min="7" max="7" width="33" customWidth="1"/>
    <col min="8" max="8" width="30" customWidth="1"/>
    <col min="9" max="9" width="17.85546875" customWidth="1"/>
    <col min="10" max="10" width="9.42578125" hidden="1" customWidth="1"/>
    <col min="11" max="12" width="0" hidden="1" customWidth="1"/>
  </cols>
  <sheetData>
    <row r="1" spans="1:12" s="25" customFormat="1" ht="23.25" x14ac:dyDescent="0.35">
      <c r="A1" s="107">
        <f>'Organization Profile'!C7</f>
        <v>0</v>
      </c>
    </row>
    <row r="2" spans="1:12" s="25" customFormat="1" ht="22.5" customHeight="1" x14ac:dyDescent="0.35">
      <c r="A2" s="107" t="s">
        <v>48</v>
      </c>
      <c r="B2" s="107"/>
      <c r="C2" s="84"/>
      <c r="D2" s="84"/>
      <c r="E2" s="84"/>
      <c r="F2" s="84"/>
      <c r="G2" s="84"/>
      <c r="H2" s="84"/>
    </row>
    <row r="3" spans="1:12" s="36" customFormat="1" ht="23.25" x14ac:dyDescent="0.35">
      <c r="B3" s="34" t="s">
        <v>87</v>
      </c>
      <c r="C3" s="35">
        <f>'Organization Profile'!C4+1096</f>
        <v>1096</v>
      </c>
      <c r="D3" s="107"/>
      <c r="E3" s="107"/>
      <c r="F3" s="107"/>
      <c r="G3" s="107"/>
      <c r="H3" s="107"/>
    </row>
    <row r="4" spans="1:12" ht="15.75" thickBot="1" x14ac:dyDescent="0.3"/>
    <row r="5" spans="1:12" s="14" customFormat="1" ht="41.25" customHeight="1" x14ac:dyDescent="0.25">
      <c r="B5" s="96" t="str">
        <f>Plan!B5</f>
        <v>Category</v>
      </c>
      <c r="C5" s="97" t="str">
        <f>Plan!D5</f>
        <v>Actions</v>
      </c>
      <c r="D5" s="97" t="s">
        <v>15</v>
      </c>
      <c r="E5" s="97" t="s">
        <v>30</v>
      </c>
      <c r="F5" s="97" t="s">
        <v>17</v>
      </c>
      <c r="G5" s="97" t="s">
        <v>16</v>
      </c>
      <c r="H5" s="100" t="s">
        <v>85</v>
      </c>
    </row>
    <row r="6" spans="1:12" s="63" customFormat="1" ht="51.75" thickBot="1" x14ac:dyDescent="0.3">
      <c r="B6" s="98" t="s">
        <v>115</v>
      </c>
      <c r="C6" s="99" t="s">
        <v>118</v>
      </c>
      <c r="D6" s="99" t="s">
        <v>112</v>
      </c>
      <c r="E6" s="99" t="s">
        <v>113</v>
      </c>
      <c r="F6" s="99" t="s">
        <v>114</v>
      </c>
      <c r="G6" s="99" t="s">
        <v>117</v>
      </c>
      <c r="H6" s="101" t="s">
        <v>119</v>
      </c>
    </row>
    <row r="7" spans="1:12" s="14" customFormat="1" ht="120" x14ac:dyDescent="0.25">
      <c r="A7" s="19" t="str">
        <f>Plan!A7</f>
        <v>EX.</v>
      </c>
      <c r="B7" s="109" t="str">
        <f>Plan!B7</f>
        <v>Organizational Commitment</v>
      </c>
      <c r="C7" s="110" t="str">
        <f>Plan!D7</f>
        <v xml:space="preserve">Convene an equity working group that has representatives from throughout the Bureau to work on racial equiy policies. The group will have representatives of people of color, labor, management, and members of the all of the Bureaus' different committees. </v>
      </c>
      <c r="D7" s="110" t="s">
        <v>19</v>
      </c>
      <c r="E7" s="110"/>
      <c r="F7" s="110"/>
      <c r="G7" s="110"/>
      <c r="H7" s="111"/>
    </row>
    <row r="8" spans="1:12" s="14" customFormat="1" ht="113.25" customHeight="1" x14ac:dyDescent="0.25">
      <c r="A8" s="61">
        <f>Plan!A8</f>
        <v>1</v>
      </c>
      <c r="B8" s="17">
        <f>Plan!B8</f>
        <v>0</v>
      </c>
      <c r="C8" s="60">
        <f>Plan!D8</f>
        <v>0</v>
      </c>
      <c r="D8" s="60"/>
      <c r="E8" s="60"/>
      <c r="F8" s="24"/>
      <c r="G8" s="24"/>
      <c r="H8" s="112"/>
      <c r="J8" t="s">
        <v>18</v>
      </c>
    </row>
    <row r="9" spans="1:12" s="14" customFormat="1" ht="135" x14ac:dyDescent="0.25">
      <c r="A9" s="61">
        <f>Plan!A9</f>
        <v>2</v>
      </c>
      <c r="B9" s="17">
        <f>Plan!B9</f>
        <v>0</v>
      </c>
      <c r="C9" s="60">
        <f>Plan!D9</f>
        <v>0</v>
      </c>
      <c r="D9" s="60"/>
      <c r="E9" s="60"/>
      <c r="F9" s="24"/>
      <c r="G9" s="24"/>
      <c r="H9" s="112"/>
      <c r="J9" s="14" t="s">
        <v>19</v>
      </c>
      <c r="L9" s="63" t="s">
        <v>2</v>
      </c>
    </row>
    <row r="10" spans="1:12" s="14" customFormat="1" ht="75" x14ac:dyDescent="0.25">
      <c r="A10" s="61">
        <f>Plan!A10</f>
        <v>3</v>
      </c>
      <c r="B10" s="17">
        <f>Plan!B10</f>
        <v>0</v>
      </c>
      <c r="C10" s="60">
        <f>Plan!D10</f>
        <v>0</v>
      </c>
      <c r="D10" s="60"/>
      <c r="E10" s="60"/>
      <c r="F10" s="24"/>
      <c r="G10" s="24"/>
      <c r="H10" s="112"/>
      <c r="J10" s="14" t="s">
        <v>20</v>
      </c>
      <c r="L10" s="63" t="s">
        <v>3</v>
      </c>
    </row>
    <row r="11" spans="1:12" s="14" customFormat="1" ht="120" x14ac:dyDescent="0.25">
      <c r="A11" s="61">
        <f>Plan!A11</f>
        <v>4</v>
      </c>
      <c r="B11" s="17">
        <f>Plan!B11</f>
        <v>0</v>
      </c>
      <c r="C11" s="60">
        <f>Plan!D11</f>
        <v>0</v>
      </c>
      <c r="D11" s="60"/>
      <c r="E11" s="60"/>
      <c r="F11" s="24"/>
      <c r="G11" s="24"/>
      <c r="H11" s="112"/>
      <c r="J11" s="14" t="s">
        <v>21</v>
      </c>
    </row>
    <row r="12" spans="1:12" s="14" customFormat="1" ht="45" x14ac:dyDescent="0.25">
      <c r="A12" s="61">
        <f>Plan!A12</f>
        <v>5</v>
      </c>
      <c r="B12" s="17">
        <f>Plan!B12</f>
        <v>0</v>
      </c>
      <c r="C12" s="60">
        <f>Plan!D12</f>
        <v>0</v>
      </c>
      <c r="D12" s="60"/>
      <c r="E12" s="60"/>
      <c r="F12" s="24"/>
      <c r="G12" s="24"/>
      <c r="H12" s="112"/>
      <c r="J12" s="14" t="s">
        <v>22</v>
      </c>
    </row>
    <row r="13" spans="1:12" s="14" customFormat="1" x14ac:dyDescent="0.25">
      <c r="A13" s="61">
        <f>Plan!A13</f>
        <v>6</v>
      </c>
      <c r="B13" s="17">
        <f>Plan!B13</f>
        <v>0</v>
      </c>
      <c r="C13" s="60">
        <f>Plan!D13</f>
        <v>0</v>
      </c>
      <c r="D13" s="60"/>
      <c r="E13" s="60"/>
      <c r="F13" s="24"/>
      <c r="G13" s="24"/>
      <c r="H13" s="112"/>
    </row>
    <row r="14" spans="1:12" s="14" customFormat="1" x14ac:dyDescent="0.25">
      <c r="A14" s="61">
        <f>Plan!A14</f>
        <v>7</v>
      </c>
      <c r="B14" s="17">
        <f>Plan!B14</f>
        <v>0</v>
      </c>
      <c r="C14" s="60">
        <f>Plan!D14</f>
        <v>0</v>
      </c>
      <c r="D14" s="60"/>
      <c r="E14" s="60"/>
      <c r="F14" s="24"/>
      <c r="G14" s="24"/>
      <c r="H14" s="112"/>
    </row>
    <row r="15" spans="1:12" s="14" customFormat="1" x14ac:dyDescent="0.25">
      <c r="A15" s="61">
        <f>Plan!A15</f>
        <v>8</v>
      </c>
      <c r="B15" s="17">
        <f>Plan!B15</f>
        <v>0</v>
      </c>
      <c r="C15" s="60">
        <f>Plan!D15</f>
        <v>0</v>
      </c>
      <c r="D15" s="60"/>
      <c r="E15" s="60"/>
      <c r="F15" s="24"/>
      <c r="G15" s="24"/>
      <c r="H15" s="112"/>
    </row>
    <row r="16" spans="1:12" s="14" customFormat="1" x14ac:dyDescent="0.25">
      <c r="A16" s="61">
        <f>Plan!A16</f>
        <v>9</v>
      </c>
      <c r="B16" s="17">
        <f>Plan!B16</f>
        <v>0</v>
      </c>
      <c r="C16" s="60">
        <f>Plan!D16</f>
        <v>0</v>
      </c>
      <c r="D16" s="60"/>
      <c r="E16" s="60"/>
      <c r="F16" s="24"/>
      <c r="G16" s="24"/>
      <c r="H16" s="112"/>
    </row>
    <row r="17" spans="1:8" s="14" customFormat="1" x14ac:dyDescent="0.25">
      <c r="A17" s="61">
        <f>Plan!A17</f>
        <v>10</v>
      </c>
      <c r="B17" s="17">
        <f>Plan!B17</f>
        <v>0</v>
      </c>
      <c r="C17" s="60">
        <f>Plan!D17</f>
        <v>0</v>
      </c>
      <c r="D17" s="60"/>
      <c r="E17" s="60"/>
      <c r="F17" s="24"/>
      <c r="G17" s="24"/>
      <c r="H17" s="112"/>
    </row>
    <row r="18" spans="1:8" s="14" customFormat="1" x14ac:dyDescent="0.25">
      <c r="A18" s="61">
        <f>Plan!A18</f>
        <v>11</v>
      </c>
      <c r="B18" s="17">
        <f>Plan!B18</f>
        <v>0</v>
      </c>
      <c r="C18" s="60">
        <f>Plan!D18</f>
        <v>0</v>
      </c>
      <c r="D18" s="60"/>
      <c r="E18" s="60"/>
      <c r="F18" s="24"/>
      <c r="G18" s="24"/>
      <c r="H18" s="112"/>
    </row>
    <row r="19" spans="1:8" s="14" customFormat="1" x14ac:dyDescent="0.25">
      <c r="A19" s="61">
        <f>Plan!A19</f>
        <v>12</v>
      </c>
      <c r="B19" s="17">
        <f>Plan!B19</f>
        <v>0</v>
      </c>
      <c r="C19" s="60">
        <f>Plan!D19</f>
        <v>0</v>
      </c>
      <c r="D19" s="60"/>
      <c r="E19" s="60"/>
      <c r="F19" s="24"/>
      <c r="G19" s="24"/>
      <c r="H19" s="112"/>
    </row>
    <row r="20" spans="1:8" s="14" customFormat="1" x14ac:dyDescent="0.25">
      <c r="A20" s="61">
        <f>Plan!A20</f>
        <v>13</v>
      </c>
      <c r="B20" s="17">
        <f>Plan!B20</f>
        <v>0</v>
      </c>
      <c r="C20" s="60">
        <f>Plan!D20</f>
        <v>0</v>
      </c>
      <c r="D20" s="60"/>
      <c r="E20" s="60"/>
      <c r="F20" s="24"/>
      <c r="G20" s="24"/>
      <c r="H20" s="112"/>
    </row>
    <row r="21" spans="1:8" s="14" customFormat="1" x14ac:dyDescent="0.25">
      <c r="A21" s="61">
        <f>Plan!A21</f>
        <v>14</v>
      </c>
      <c r="B21" s="17">
        <f>Plan!B21</f>
        <v>0</v>
      </c>
      <c r="C21" s="60">
        <f>Plan!D21</f>
        <v>0</v>
      </c>
      <c r="D21" s="60"/>
      <c r="E21" s="60"/>
      <c r="F21" s="24"/>
      <c r="G21" s="24"/>
      <c r="H21" s="112"/>
    </row>
    <row r="22" spans="1:8" s="14" customFormat="1" x14ac:dyDescent="0.25">
      <c r="A22" s="61">
        <f>Plan!A22</f>
        <v>15</v>
      </c>
      <c r="B22" s="17">
        <f>Plan!B22</f>
        <v>0</v>
      </c>
      <c r="C22" s="60">
        <f>Plan!D22</f>
        <v>0</v>
      </c>
      <c r="D22" s="60"/>
      <c r="E22" s="60"/>
      <c r="F22" s="24"/>
      <c r="G22" s="24"/>
      <c r="H22" s="112"/>
    </row>
    <row r="23" spans="1:8" s="14" customFormat="1" x14ac:dyDescent="0.25">
      <c r="A23" s="61">
        <f>Plan!A23</f>
        <v>16</v>
      </c>
      <c r="B23" s="17">
        <f>Plan!B23</f>
        <v>0</v>
      </c>
      <c r="C23" s="60">
        <f>Plan!D23</f>
        <v>0</v>
      </c>
      <c r="D23" s="60"/>
      <c r="E23" s="60"/>
      <c r="F23" s="24"/>
      <c r="G23" s="24"/>
      <c r="H23" s="112"/>
    </row>
    <row r="24" spans="1:8" s="14" customFormat="1" x14ac:dyDescent="0.25">
      <c r="A24" s="61">
        <f>Plan!A24</f>
        <v>17</v>
      </c>
      <c r="B24" s="17">
        <f>Plan!B24</f>
        <v>0</v>
      </c>
      <c r="C24" s="60">
        <f>Plan!D24</f>
        <v>0</v>
      </c>
      <c r="D24" s="60"/>
      <c r="E24" s="60"/>
      <c r="F24" s="24"/>
      <c r="G24" s="24"/>
      <c r="H24" s="112"/>
    </row>
    <row r="25" spans="1:8" s="14" customFormat="1" x14ac:dyDescent="0.25">
      <c r="A25" s="61">
        <f>Plan!A25</f>
        <v>18</v>
      </c>
      <c r="B25" s="17">
        <f>Plan!B25</f>
        <v>0</v>
      </c>
      <c r="C25" s="60">
        <f>Plan!D25</f>
        <v>0</v>
      </c>
      <c r="D25" s="60"/>
      <c r="E25" s="60"/>
      <c r="F25" s="24"/>
      <c r="G25" s="24"/>
      <c r="H25" s="112"/>
    </row>
    <row r="26" spans="1:8" s="14" customFormat="1" x14ac:dyDescent="0.25">
      <c r="A26" s="61">
        <f>Plan!A26</f>
        <v>19</v>
      </c>
      <c r="B26" s="17">
        <f>Plan!B26</f>
        <v>0</v>
      </c>
      <c r="C26" s="60">
        <f>Plan!D26</f>
        <v>0</v>
      </c>
      <c r="D26" s="60"/>
      <c r="E26" s="60"/>
      <c r="F26" s="24"/>
      <c r="G26" s="24"/>
      <c r="H26" s="112"/>
    </row>
    <row r="27" spans="1:8" s="14" customFormat="1" x14ac:dyDescent="0.25">
      <c r="A27" s="61">
        <f>Plan!A27</f>
        <v>20</v>
      </c>
      <c r="B27" s="17">
        <f>Plan!B27</f>
        <v>0</v>
      </c>
      <c r="C27" s="60">
        <f>Plan!D27</f>
        <v>0</v>
      </c>
      <c r="D27" s="60"/>
      <c r="E27" s="60"/>
      <c r="F27" s="24"/>
      <c r="G27" s="24"/>
      <c r="H27" s="112"/>
    </row>
    <row r="28" spans="1:8" s="14" customFormat="1" x14ac:dyDescent="0.25">
      <c r="A28" s="61">
        <f>Plan!A28</f>
        <v>21</v>
      </c>
      <c r="B28" s="17">
        <f>Plan!B28</f>
        <v>0</v>
      </c>
      <c r="C28" s="60">
        <f>Plan!D28</f>
        <v>0</v>
      </c>
      <c r="D28" s="60"/>
      <c r="E28" s="60"/>
      <c r="F28" s="24"/>
      <c r="G28" s="24"/>
      <c r="H28" s="112"/>
    </row>
    <row r="29" spans="1:8" s="14" customFormat="1" x14ac:dyDescent="0.25">
      <c r="A29" s="61">
        <f>Plan!A29</f>
        <v>22</v>
      </c>
      <c r="B29" s="17">
        <f>Plan!B29</f>
        <v>0</v>
      </c>
      <c r="C29" s="60">
        <f>Plan!D29</f>
        <v>0</v>
      </c>
      <c r="D29" s="60"/>
      <c r="E29" s="60"/>
      <c r="F29" s="24"/>
      <c r="G29" s="24"/>
      <c r="H29" s="112"/>
    </row>
    <row r="30" spans="1:8" s="14" customFormat="1" x14ac:dyDescent="0.25">
      <c r="A30" s="61">
        <f>Plan!A30</f>
        <v>23</v>
      </c>
      <c r="B30" s="17">
        <f>Plan!B30</f>
        <v>0</v>
      </c>
      <c r="C30" s="60">
        <f>Plan!D30</f>
        <v>0</v>
      </c>
      <c r="D30" s="60"/>
      <c r="E30" s="60"/>
      <c r="F30" s="24"/>
      <c r="G30" s="24"/>
      <c r="H30" s="112"/>
    </row>
    <row r="31" spans="1:8" s="14" customFormat="1" x14ac:dyDescent="0.25">
      <c r="A31" s="61">
        <f>Plan!A31</f>
        <v>24</v>
      </c>
      <c r="B31" s="17">
        <f>Plan!B31</f>
        <v>0</v>
      </c>
      <c r="C31" s="60">
        <f>Plan!D31</f>
        <v>0</v>
      </c>
      <c r="D31" s="60"/>
      <c r="E31" s="60"/>
      <c r="F31" s="24"/>
      <c r="G31" s="24"/>
      <c r="H31" s="112"/>
    </row>
    <row r="32" spans="1:8" s="14" customFormat="1" x14ac:dyDescent="0.25">
      <c r="A32" s="61">
        <f>Plan!A32</f>
        <v>25</v>
      </c>
      <c r="B32" s="17">
        <f>Plan!B32</f>
        <v>0</v>
      </c>
      <c r="C32" s="60">
        <f>Plan!D32</f>
        <v>0</v>
      </c>
      <c r="D32" s="60"/>
      <c r="E32" s="60"/>
      <c r="F32" s="24"/>
      <c r="G32" s="24"/>
      <c r="H32" s="112"/>
    </row>
    <row r="33" spans="1:8" s="14" customFormat="1" x14ac:dyDescent="0.25">
      <c r="A33" s="61">
        <f>Plan!A33</f>
        <v>26</v>
      </c>
      <c r="B33" s="17">
        <f>Plan!B33</f>
        <v>0</v>
      </c>
      <c r="C33" s="60">
        <f>Plan!D33</f>
        <v>0</v>
      </c>
      <c r="D33" s="60"/>
      <c r="E33" s="60"/>
      <c r="F33" s="24"/>
      <c r="G33" s="24"/>
      <c r="H33" s="112"/>
    </row>
    <row r="34" spans="1:8" s="14" customFormat="1" x14ac:dyDescent="0.25">
      <c r="A34" s="61">
        <f>Plan!A34</f>
        <v>27</v>
      </c>
      <c r="B34" s="17">
        <f>Plan!B34</f>
        <v>0</v>
      </c>
      <c r="C34" s="60">
        <f>Plan!D34</f>
        <v>0</v>
      </c>
      <c r="D34" s="60"/>
      <c r="E34" s="60"/>
      <c r="F34" s="24"/>
      <c r="G34" s="24"/>
      <c r="H34" s="112"/>
    </row>
    <row r="35" spans="1:8" s="14" customFormat="1" x14ac:dyDescent="0.25">
      <c r="A35" s="61">
        <f>Plan!A35</f>
        <v>28</v>
      </c>
      <c r="B35" s="17">
        <f>Plan!B35</f>
        <v>0</v>
      </c>
      <c r="C35" s="60">
        <f>Plan!D35</f>
        <v>0</v>
      </c>
      <c r="D35" s="60"/>
      <c r="E35" s="60"/>
      <c r="F35" s="24"/>
      <c r="G35" s="24"/>
      <c r="H35" s="112"/>
    </row>
    <row r="36" spans="1:8" s="14" customFormat="1" x14ac:dyDescent="0.25">
      <c r="A36" s="61">
        <f>Plan!A36</f>
        <v>29</v>
      </c>
      <c r="B36" s="17">
        <f>Plan!B36</f>
        <v>0</v>
      </c>
      <c r="C36" s="60">
        <f>Plan!D36</f>
        <v>0</v>
      </c>
      <c r="D36" s="60"/>
      <c r="E36" s="60"/>
      <c r="F36" s="24"/>
      <c r="G36" s="24"/>
      <c r="H36" s="112"/>
    </row>
    <row r="37" spans="1:8" ht="15.75" thickBot="1" x14ac:dyDescent="0.3">
      <c r="A37" s="15">
        <f>Plan!A37</f>
        <v>30</v>
      </c>
      <c r="B37" s="18">
        <f>Plan!B37</f>
        <v>0</v>
      </c>
      <c r="C37" s="16">
        <f>Plan!D37</f>
        <v>0</v>
      </c>
      <c r="D37" s="16"/>
      <c r="E37" s="16"/>
      <c r="F37" s="113"/>
      <c r="G37" s="113"/>
      <c r="H37" s="114"/>
    </row>
  </sheetData>
  <dataValidations count="2">
    <dataValidation type="list" allowBlank="1" showInputMessage="1" showErrorMessage="1" sqref="D7:D37">
      <formula1>$J$9:$J$12</formula1>
    </dataValidation>
    <dataValidation type="list" allowBlank="1" showInputMessage="1" showErrorMessage="1" sqref="H7:H37">
      <formula1>$L$9:$L$11</formula1>
    </dataValidation>
  </dataValidations>
  <pageMargins left="0.7" right="0.7" top="0.75" bottom="0.75" header="0.3" footer="0.3"/>
  <pageSetup scale="50"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election activeCell="D8" sqref="D8"/>
    </sheetView>
  </sheetViews>
  <sheetFormatPr defaultColWidth="8.85546875" defaultRowHeight="15" x14ac:dyDescent="0.25"/>
  <cols>
    <col min="1" max="1" width="5.42578125" style="58" customWidth="1"/>
    <col min="2" max="2" width="43.85546875" style="58" customWidth="1"/>
    <col min="3" max="3" width="34" style="58" customWidth="1"/>
    <col min="4" max="4" width="37.7109375" style="58" customWidth="1"/>
    <col min="5" max="5" width="34" style="58" customWidth="1"/>
    <col min="6" max="6" width="37.7109375" style="58" customWidth="1"/>
    <col min="7" max="7" width="33" style="58" customWidth="1"/>
    <col min="8" max="8" width="25.42578125" style="58" customWidth="1"/>
    <col min="9" max="9" width="17.85546875" style="58" customWidth="1"/>
    <col min="10" max="10" width="9.42578125" style="58" hidden="1" customWidth="1"/>
    <col min="11" max="12" width="0" style="58" hidden="1" customWidth="1"/>
    <col min="13" max="16384" width="8.85546875" style="58"/>
  </cols>
  <sheetData>
    <row r="1" spans="1:12" s="25" customFormat="1" ht="23.25" x14ac:dyDescent="0.35">
      <c r="A1" s="107">
        <f>'Organization Profile'!C7</f>
        <v>0</v>
      </c>
    </row>
    <row r="2" spans="1:12" s="25" customFormat="1" ht="24.75" customHeight="1" x14ac:dyDescent="0.35">
      <c r="A2" s="107" t="s">
        <v>86</v>
      </c>
      <c r="B2" s="84"/>
      <c r="C2" s="84"/>
      <c r="D2" s="84"/>
      <c r="E2" s="84"/>
      <c r="F2" s="84"/>
      <c r="G2" s="84"/>
      <c r="H2" s="84"/>
    </row>
    <row r="3" spans="1:12" s="36" customFormat="1" ht="23.25" x14ac:dyDescent="0.35">
      <c r="B3" s="34" t="s">
        <v>88</v>
      </c>
      <c r="C3" s="35">
        <f>'Organization Profile'!C4+1461</f>
        <v>1461</v>
      </c>
      <c r="D3" s="84"/>
      <c r="E3" s="84"/>
      <c r="F3" s="84"/>
      <c r="G3" s="84"/>
      <c r="H3" s="84"/>
    </row>
    <row r="4" spans="1:12" ht="15.75" thickBot="1" x14ac:dyDescent="0.3"/>
    <row r="5" spans="1:12" s="63" customFormat="1" ht="41.25" customHeight="1" x14ac:dyDescent="0.25">
      <c r="B5" s="96" t="str">
        <f>Plan!B5</f>
        <v>Category</v>
      </c>
      <c r="C5" s="97" t="str">
        <f>Plan!D5</f>
        <v>Actions</v>
      </c>
      <c r="D5" s="97" t="s">
        <v>15</v>
      </c>
      <c r="E5" s="97" t="s">
        <v>30</v>
      </c>
      <c r="F5" s="97" t="s">
        <v>17</v>
      </c>
      <c r="G5" s="97" t="s">
        <v>16</v>
      </c>
      <c r="H5" s="100" t="s">
        <v>85</v>
      </c>
    </row>
    <row r="6" spans="1:12" s="63" customFormat="1" ht="61.5" customHeight="1" thickBot="1" x14ac:dyDescent="0.3">
      <c r="B6" s="98" t="s">
        <v>115</v>
      </c>
      <c r="C6" s="99" t="s">
        <v>118</v>
      </c>
      <c r="D6" s="99" t="s">
        <v>112</v>
      </c>
      <c r="E6" s="99" t="s">
        <v>113</v>
      </c>
      <c r="F6" s="99" t="s">
        <v>114</v>
      </c>
      <c r="G6" s="99" t="s">
        <v>117</v>
      </c>
      <c r="H6" s="101" t="s">
        <v>119</v>
      </c>
    </row>
    <row r="7" spans="1:12" s="63" customFormat="1" ht="120" x14ac:dyDescent="0.25">
      <c r="A7" s="19" t="str">
        <f>Plan!A7</f>
        <v>EX.</v>
      </c>
      <c r="B7" s="109" t="str">
        <f>Plan!B7</f>
        <v>Organizational Commitment</v>
      </c>
      <c r="C7" s="110" t="str">
        <f>Plan!D7</f>
        <v xml:space="preserve">Convene an equity working group that has representatives from throughout the Bureau to work on racial equiy policies. The group will have representatives of people of color, labor, management, and members of the all of the Bureaus' different committees. </v>
      </c>
      <c r="D7" s="110" t="s">
        <v>19</v>
      </c>
      <c r="E7" s="110"/>
      <c r="F7" s="110"/>
      <c r="G7" s="110"/>
      <c r="H7" s="111"/>
    </row>
    <row r="8" spans="1:12" s="63" customFormat="1" ht="113.25" customHeight="1" x14ac:dyDescent="0.25">
      <c r="A8" s="61">
        <f>Plan!A8</f>
        <v>1</v>
      </c>
      <c r="B8" s="17">
        <f>Plan!B8</f>
        <v>0</v>
      </c>
      <c r="C8" s="60">
        <f>Plan!D8</f>
        <v>0</v>
      </c>
      <c r="D8" s="60"/>
      <c r="E8" s="60"/>
      <c r="F8" s="24"/>
      <c r="G8" s="24"/>
      <c r="H8" s="112"/>
      <c r="J8" s="58" t="s">
        <v>18</v>
      </c>
    </row>
    <row r="9" spans="1:12" s="63" customFormat="1" ht="135" x14ac:dyDescent="0.25">
      <c r="A9" s="61">
        <f>Plan!A9</f>
        <v>2</v>
      </c>
      <c r="B9" s="17">
        <f>Plan!B9</f>
        <v>0</v>
      </c>
      <c r="C9" s="60">
        <f>Plan!D9</f>
        <v>0</v>
      </c>
      <c r="D9" s="60"/>
      <c r="E9" s="60"/>
      <c r="F9" s="24"/>
      <c r="G9" s="24"/>
      <c r="H9" s="112"/>
      <c r="J9" s="63" t="s">
        <v>19</v>
      </c>
      <c r="L9" s="63" t="s">
        <v>2</v>
      </c>
    </row>
    <row r="10" spans="1:12" s="63" customFormat="1" ht="75" x14ac:dyDescent="0.25">
      <c r="A10" s="61">
        <f>Plan!A10</f>
        <v>3</v>
      </c>
      <c r="B10" s="17">
        <f>Plan!B10</f>
        <v>0</v>
      </c>
      <c r="C10" s="60">
        <f>Plan!D10</f>
        <v>0</v>
      </c>
      <c r="D10" s="60"/>
      <c r="E10" s="60"/>
      <c r="F10" s="24"/>
      <c r="G10" s="24"/>
      <c r="H10" s="112"/>
      <c r="J10" s="63" t="s">
        <v>20</v>
      </c>
      <c r="L10" s="63" t="s">
        <v>3</v>
      </c>
    </row>
    <row r="11" spans="1:12" s="63" customFormat="1" ht="120" x14ac:dyDescent="0.25">
      <c r="A11" s="61">
        <f>Plan!A11</f>
        <v>4</v>
      </c>
      <c r="B11" s="17">
        <f>Plan!B11</f>
        <v>0</v>
      </c>
      <c r="C11" s="60">
        <f>Plan!D11</f>
        <v>0</v>
      </c>
      <c r="D11" s="60"/>
      <c r="E11" s="60"/>
      <c r="F11" s="24"/>
      <c r="G11" s="24"/>
      <c r="H11" s="112"/>
      <c r="J11" s="63" t="s">
        <v>21</v>
      </c>
    </row>
    <row r="12" spans="1:12" s="63" customFormat="1" ht="45" x14ac:dyDescent="0.25">
      <c r="A12" s="61">
        <f>Plan!A12</f>
        <v>5</v>
      </c>
      <c r="B12" s="17">
        <f>Plan!B12</f>
        <v>0</v>
      </c>
      <c r="C12" s="60">
        <f>Plan!D12</f>
        <v>0</v>
      </c>
      <c r="D12" s="60"/>
      <c r="E12" s="60"/>
      <c r="F12" s="24"/>
      <c r="G12" s="24"/>
      <c r="H12" s="112"/>
      <c r="J12" s="63" t="s">
        <v>22</v>
      </c>
    </row>
    <row r="13" spans="1:12" s="63" customFormat="1" x14ac:dyDescent="0.25">
      <c r="A13" s="61">
        <f>Plan!A13</f>
        <v>6</v>
      </c>
      <c r="B13" s="17">
        <f>Plan!B13</f>
        <v>0</v>
      </c>
      <c r="C13" s="60">
        <f>Plan!D13</f>
        <v>0</v>
      </c>
      <c r="D13" s="60"/>
      <c r="E13" s="60"/>
      <c r="F13" s="24"/>
      <c r="G13" s="24"/>
      <c r="H13" s="112"/>
    </row>
    <row r="14" spans="1:12" s="63" customFormat="1" x14ac:dyDescent="0.25">
      <c r="A14" s="61">
        <f>Plan!A14</f>
        <v>7</v>
      </c>
      <c r="B14" s="17">
        <f>Plan!B14</f>
        <v>0</v>
      </c>
      <c r="C14" s="60">
        <f>Plan!D14</f>
        <v>0</v>
      </c>
      <c r="D14" s="60"/>
      <c r="E14" s="60"/>
      <c r="F14" s="24"/>
      <c r="G14" s="24"/>
      <c r="H14" s="112"/>
    </row>
    <row r="15" spans="1:12" s="63" customFormat="1" x14ac:dyDescent="0.25">
      <c r="A15" s="61">
        <f>Plan!A15</f>
        <v>8</v>
      </c>
      <c r="B15" s="17">
        <f>Plan!B15</f>
        <v>0</v>
      </c>
      <c r="C15" s="60">
        <f>Plan!D15</f>
        <v>0</v>
      </c>
      <c r="D15" s="60"/>
      <c r="E15" s="60"/>
      <c r="F15" s="24"/>
      <c r="G15" s="24"/>
      <c r="H15" s="112"/>
    </row>
    <row r="16" spans="1:12" s="63" customFormat="1" x14ac:dyDescent="0.25">
      <c r="A16" s="61">
        <f>Plan!A16</f>
        <v>9</v>
      </c>
      <c r="B16" s="17">
        <f>Plan!B16</f>
        <v>0</v>
      </c>
      <c r="C16" s="60">
        <f>Plan!D16</f>
        <v>0</v>
      </c>
      <c r="D16" s="60"/>
      <c r="E16" s="60"/>
      <c r="F16" s="24"/>
      <c r="G16" s="24"/>
      <c r="H16" s="112"/>
    </row>
    <row r="17" spans="1:8" s="63" customFormat="1" x14ac:dyDescent="0.25">
      <c r="A17" s="61">
        <f>Plan!A17</f>
        <v>10</v>
      </c>
      <c r="B17" s="17">
        <f>Plan!B17</f>
        <v>0</v>
      </c>
      <c r="C17" s="60">
        <f>Plan!D17</f>
        <v>0</v>
      </c>
      <c r="D17" s="60"/>
      <c r="E17" s="60"/>
      <c r="F17" s="24"/>
      <c r="G17" s="24"/>
      <c r="H17" s="112"/>
    </row>
    <row r="18" spans="1:8" s="63" customFormat="1" x14ac:dyDescent="0.25">
      <c r="A18" s="61">
        <f>Plan!A18</f>
        <v>11</v>
      </c>
      <c r="B18" s="17">
        <f>Plan!B18</f>
        <v>0</v>
      </c>
      <c r="C18" s="60">
        <f>Plan!D18</f>
        <v>0</v>
      </c>
      <c r="D18" s="60"/>
      <c r="E18" s="60"/>
      <c r="F18" s="24"/>
      <c r="G18" s="24"/>
      <c r="H18" s="112"/>
    </row>
    <row r="19" spans="1:8" s="63" customFormat="1" x14ac:dyDescent="0.25">
      <c r="A19" s="61">
        <f>Plan!A19</f>
        <v>12</v>
      </c>
      <c r="B19" s="17">
        <f>Plan!B19</f>
        <v>0</v>
      </c>
      <c r="C19" s="60">
        <f>Plan!D19</f>
        <v>0</v>
      </c>
      <c r="D19" s="60"/>
      <c r="E19" s="60"/>
      <c r="F19" s="24"/>
      <c r="G19" s="24"/>
      <c r="H19" s="112"/>
    </row>
    <row r="20" spans="1:8" s="63" customFormat="1" x14ac:dyDescent="0.25">
      <c r="A20" s="61">
        <f>Plan!A20</f>
        <v>13</v>
      </c>
      <c r="B20" s="17">
        <f>Plan!B20</f>
        <v>0</v>
      </c>
      <c r="C20" s="60">
        <f>Plan!D20</f>
        <v>0</v>
      </c>
      <c r="D20" s="60"/>
      <c r="E20" s="60"/>
      <c r="F20" s="24"/>
      <c r="G20" s="24"/>
      <c r="H20" s="112"/>
    </row>
    <row r="21" spans="1:8" s="63" customFormat="1" x14ac:dyDescent="0.25">
      <c r="A21" s="61">
        <f>Plan!A21</f>
        <v>14</v>
      </c>
      <c r="B21" s="17">
        <f>Plan!B21</f>
        <v>0</v>
      </c>
      <c r="C21" s="60">
        <f>Plan!D21</f>
        <v>0</v>
      </c>
      <c r="D21" s="60"/>
      <c r="E21" s="60"/>
      <c r="F21" s="24"/>
      <c r="G21" s="24"/>
      <c r="H21" s="112"/>
    </row>
    <row r="22" spans="1:8" s="63" customFormat="1" x14ac:dyDescent="0.25">
      <c r="A22" s="61">
        <f>Plan!A22</f>
        <v>15</v>
      </c>
      <c r="B22" s="17">
        <f>Plan!B22</f>
        <v>0</v>
      </c>
      <c r="C22" s="60">
        <f>Plan!D22</f>
        <v>0</v>
      </c>
      <c r="D22" s="60"/>
      <c r="E22" s="60"/>
      <c r="F22" s="24"/>
      <c r="G22" s="24"/>
      <c r="H22" s="112"/>
    </row>
    <row r="23" spans="1:8" s="63" customFormat="1" x14ac:dyDescent="0.25">
      <c r="A23" s="61">
        <f>Plan!A23</f>
        <v>16</v>
      </c>
      <c r="B23" s="17">
        <f>Plan!B23</f>
        <v>0</v>
      </c>
      <c r="C23" s="60">
        <f>Plan!D23</f>
        <v>0</v>
      </c>
      <c r="D23" s="60"/>
      <c r="E23" s="60"/>
      <c r="F23" s="24"/>
      <c r="G23" s="24"/>
      <c r="H23" s="112"/>
    </row>
    <row r="24" spans="1:8" s="63" customFormat="1" x14ac:dyDescent="0.25">
      <c r="A24" s="61">
        <f>Plan!A24</f>
        <v>17</v>
      </c>
      <c r="B24" s="17">
        <f>Plan!B24</f>
        <v>0</v>
      </c>
      <c r="C24" s="60">
        <f>Plan!D24</f>
        <v>0</v>
      </c>
      <c r="D24" s="60"/>
      <c r="E24" s="60"/>
      <c r="F24" s="24"/>
      <c r="G24" s="24"/>
      <c r="H24" s="112"/>
    </row>
    <row r="25" spans="1:8" s="63" customFormat="1" x14ac:dyDescent="0.25">
      <c r="A25" s="61">
        <f>Plan!A25</f>
        <v>18</v>
      </c>
      <c r="B25" s="17">
        <f>Plan!B25</f>
        <v>0</v>
      </c>
      <c r="C25" s="60">
        <f>Plan!D25</f>
        <v>0</v>
      </c>
      <c r="D25" s="60"/>
      <c r="E25" s="60"/>
      <c r="F25" s="24"/>
      <c r="G25" s="24"/>
      <c r="H25" s="112"/>
    </row>
    <row r="26" spans="1:8" s="63" customFormat="1" x14ac:dyDescent="0.25">
      <c r="A26" s="61">
        <f>Plan!A26</f>
        <v>19</v>
      </c>
      <c r="B26" s="17">
        <f>Plan!B26</f>
        <v>0</v>
      </c>
      <c r="C26" s="60">
        <f>Plan!D26</f>
        <v>0</v>
      </c>
      <c r="D26" s="60"/>
      <c r="E26" s="60"/>
      <c r="F26" s="24"/>
      <c r="G26" s="24"/>
      <c r="H26" s="112"/>
    </row>
    <row r="27" spans="1:8" s="63" customFormat="1" x14ac:dyDescent="0.25">
      <c r="A27" s="61">
        <f>Plan!A27</f>
        <v>20</v>
      </c>
      <c r="B27" s="17">
        <f>Plan!B27</f>
        <v>0</v>
      </c>
      <c r="C27" s="60">
        <f>Plan!D27</f>
        <v>0</v>
      </c>
      <c r="D27" s="60"/>
      <c r="E27" s="60"/>
      <c r="F27" s="24"/>
      <c r="G27" s="24"/>
      <c r="H27" s="112"/>
    </row>
    <row r="28" spans="1:8" s="63" customFormat="1" x14ac:dyDescent="0.25">
      <c r="A28" s="61">
        <f>Plan!A28</f>
        <v>21</v>
      </c>
      <c r="B28" s="17">
        <f>Plan!B28</f>
        <v>0</v>
      </c>
      <c r="C28" s="60">
        <f>Plan!D28</f>
        <v>0</v>
      </c>
      <c r="D28" s="60"/>
      <c r="E28" s="60"/>
      <c r="F28" s="24"/>
      <c r="G28" s="24"/>
      <c r="H28" s="112"/>
    </row>
    <row r="29" spans="1:8" s="63" customFormat="1" x14ac:dyDescent="0.25">
      <c r="A29" s="61">
        <f>Plan!A29</f>
        <v>22</v>
      </c>
      <c r="B29" s="17">
        <f>Plan!B29</f>
        <v>0</v>
      </c>
      <c r="C29" s="60">
        <f>Plan!D29</f>
        <v>0</v>
      </c>
      <c r="D29" s="60"/>
      <c r="E29" s="60"/>
      <c r="F29" s="24"/>
      <c r="G29" s="24"/>
      <c r="H29" s="112"/>
    </row>
    <row r="30" spans="1:8" s="63" customFormat="1" x14ac:dyDescent="0.25">
      <c r="A30" s="61">
        <f>Plan!A30</f>
        <v>23</v>
      </c>
      <c r="B30" s="17">
        <f>Plan!B30</f>
        <v>0</v>
      </c>
      <c r="C30" s="60">
        <f>Plan!D30</f>
        <v>0</v>
      </c>
      <c r="D30" s="60"/>
      <c r="E30" s="60"/>
      <c r="F30" s="24"/>
      <c r="G30" s="24"/>
      <c r="H30" s="112"/>
    </row>
    <row r="31" spans="1:8" s="63" customFormat="1" x14ac:dyDescent="0.25">
      <c r="A31" s="61">
        <f>Plan!A31</f>
        <v>24</v>
      </c>
      <c r="B31" s="17">
        <f>Plan!B31</f>
        <v>0</v>
      </c>
      <c r="C31" s="60">
        <f>Plan!D31</f>
        <v>0</v>
      </c>
      <c r="D31" s="60"/>
      <c r="E31" s="60"/>
      <c r="F31" s="24"/>
      <c r="G31" s="24"/>
      <c r="H31" s="112"/>
    </row>
    <row r="32" spans="1:8" s="63" customFormat="1" x14ac:dyDescent="0.25">
      <c r="A32" s="61">
        <f>Plan!A32</f>
        <v>25</v>
      </c>
      <c r="B32" s="17">
        <f>Plan!B32</f>
        <v>0</v>
      </c>
      <c r="C32" s="60">
        <f>Plan!D32</f>
        <v>0</v>
      </c>
      <c r="D32" s="60"/>
      <c r="E32" s="60"/>
      <c r="F32" s="24"/>
      <c r="G32" s="24"/>
      <c r="H32" s="112"/>
    </row>
    <row r="33" spans="1:8" s="63" customFormat="1" x14ac:dyDescent="0.25">
      <c r="A33" s="61">
        <f>Plan!A33</f>
        <v>26</v>
      </c>
      <c r="B33" s="17">
        <f>Plan!B33</f>
        <v>0</v>
      </c>
      <c r="C33" s="60">
        <f>Plan!D33</f>
        <v>0</v>
      </c>
      <c r="D33" s="60"/>
      <c r="E33" s="60"/>
      <c r="F33" s="24"/>
      <c r="G33" s="24"/>
      <c r="H33" s="112"/>
    </row>
    <row r="34" spans="1:8" s="63" customFormat="1" x14ac:dyDescent="0.25">
      <c r="A34" s="61">
        <f>Plan!A34</f>
        <v>27</v>
      </c>
      <c r="B34" s="17">
        <f>Plan!B34</f>
        <v>0</v>
      </c>
      <c r="C34" s="60">
        <f>Plan!D34</f>
        <v>0</v>
      </c>
      <c r="D34" s="60"/>
      <c r="E34" s="60"/>
      <c r="F34" s="24"/>
      <c r="G34" s="24"/>
      <c r="H34" s="112"/>
    </row>
    <row r="35" spans="1:8" s="63" customFormat="1" x14ac:dyDescent="0.25">
      <c r="A35" s="61">
        <f>Plan!A35</f>
        <v>28</v>
      </c>
      <c r="B35" s="17">
        <f>Plan!B35</f>
        <v>0</v>
      </c>
      <c r="C35" s="60">
        <f>Plan!D35</f>
        <v>0</v>
      </c>
      <c r="D35" s="60"/>
      <c r="E35" s="60"/>
      <c r="F35" s="24"/>
      <c r="G35" s="24"/>
      <c r="H35" s="112"/>
    </row>
    <row r="36" spans="1:8" s="63" customFormat="1" x14ac:dyDescent="0.25">
      <c r="A36" s="61">
        <f>Plan!A36</f>
        <v>29</v>
      </c>
      <c r="B36" s="17">
        <f>Plan!B36</f>
        <v>0</v>
      </c>
      <c r="C36" s="60">
        <f>Plan!D36</f>
        <v>0</v>
      </c>
      <c r="D36" s="60"/>
      <c r="E36" s="60"/>
      <c r="F36" s="24"/>
      <c r="G36" s="24"/>
      <c r="H36" s="112"/>
    </row>
    <row r="37" spans="1:8" ht="15.75" thickBot="1" x14ac:dyDescent="0.3">
      <c r="A37" s="15">
        <f>Plan!A37</f>
        <v>30</v>
      </c>
      <c r="B37" s="18">
        <f>Plan!B37</f>
        <v>0</v>
      </c>
      <c r="C37" s="16">
        <f>Plan!D37</f>
        <v>0</v>
      </c>
      <c r="D37" s="16"/>
      <c r="E37" s="16"/>
      <c r="F37" s="113"/>
      <c r="G37" s="113"/>
      <c r="H37" s="114"/>
    </row>
  </sheetData>
  <dataValidations count="2">
    <dataValidation type="list" allowBlank="1" showInputMessage="1" showErrorMessage="1" sqref="H7:H37">
      <formula1>$L$9:$L$11</formula1>
    </dataValidation>
    <dataValidation type="list" allowBlank="1" showInputMessage="1" showErrorMessage="1" sqref="D7:D37">
      <formula1>$J$9:$J$12</formula1>
    </dataValidation>
  </dataValidations>
  <pageMargins left="0.7" right="0.7" top="0.75" bottom="0.75" header="0.3" footer="0.3"/>
  <pageSetup scale="5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election activeCell="F8" sqref="F8"/>
    </sheetView>
  </sheetViews>
  <sheetFormatPr defaultColWidth="8.85546875" defaultRowHeight="15" x14ac:dyDescent="0.25"/>
  <cols>
    <col min="1" max="1" width="5.42578125" style="58" customWidth="1"/>
    <col min="2" max="2" width="43.85546875" style="58" customWidth="1"/>
    <col min="3" max="3" width="34" style="58" customWidth="1"/>
    <col min="4" max="4" width="37.7109375" style="58" customWidth="1"/>
    <col min="5" max="5" width="34" style="58" customWidth="1"/>
    <col min="6" max="6" width="37.7109375" style="58" customWidth="1"/>
    <col min="7" max="7" width="33" style="58" customWidth="1"/>
    <col min="8" max="8" width="29.140625" style="58" customWidth="1"/>
    <col min="9" max="9" width="17.85546875" style="58" customWidth="1"/>
    <col min="10" max="10" width="9.42578125" style="58" hidden="1" customWidth="1"/>
    <col min="11" max="12" width="0" style="58" hidden="1" customWidth="1"/>
    <col min="13" max="16384" width="8.85546875" style="58"/>
  </cols>
  <sheetData>
    <row r="1" spans="1:12" s="25" customFormat="1" ht="23.25" x14ac:dyDescent="0.35">
      <c r="A1" s="107">
        <f>'Organization Profile'!C7</f>
        <v>0</v>
      </c>
    </row>
    <row r="2" spans="1:12" s="25" customFormat="1" ht="24.75" customHeight="1" x14ac:dyDescent="0.35">
      <c r="A2" s="107" t="s">
        <v>90</v>
      </c>
      <c r="B2" s="84"/>
      <c r="C2" s="84"/>
      <c r="D2" s="84"/>
      <c r="E2" s="84"/>
      <c r="F2" s="84"/>
      <c r="G2" s="84"/>
      <c r="H2" s="84"/>
    </row>
    <row r="3" spans="1:12" s="36" customFormat="1" ht="23.25" x14ac:dyDescent="0.35">
      <c r="B3" s="34" t="s">
        <v>89</v>
      </c>
      <c r="C3" s="35">
        <f>'Organization Profile'!C4+1826</f>
        <v>1826</v>
      </c>
      <c r="D3" s="84"/>
      <c r="E3" s="84"/>
      <c r="F3" s="84"/>
      <c r="G3" s="84"/>
      <c r="H3" s="84"/>
    </row>
    <row r="4" spans="1:12" ht="15.75" thickBot="1" x14ac:dyDescent="0.3"/>
    <row r="5" spans="1:12" s="63" customFormat="1" ht="41.25" customHeight="1" x14ac:dyDescent="0.25">
      <c r="B5" s="96" t="str">
        <f>Plan!B5</f>
        <v>Category</v>
      </c>
      <c r="C5" s="97" t="str">
        <f>Plan!D5</f>
        <v>Actions</v>
      </c>
      <c r="D5" s="97" t="s">
        <v>15</v>
      </c>
      <c r="E5" s="97" t="s">
        <v>30</v>
      </c>
      <c r="F5" s="97" t="s">
        <v>17</v>
      </c>
      <c r="G5" s="97" t="s">
        <v>16</v>
      </c>
      <c r="H5" s="100" t="s">
        <v>85</v>
      </c>
    </row>
    <row r="6" spans="1:12" s="63" customFormat="1" ht="51.75" customHeight="1" thickBot="1" x14ac:dyDescent="0.3">
      <c r="B6" s="98" t="s">
        <v>115</v>
      </c>
      <c r="C6" s="99" t="s">
        <v>118</v>
      </c>
      <c r="D6" s="99" t="s">
        <v>112</v>
      </c>
      <c r="E6" s="99" t="s">
        <v>113</v>
      </c>
      <c r="F6" s="99" t="s">
        <v>114</v>
      </c>
      <c r="G6" s="99" t="s">
        <v>117</v>
      </c>
      <c r="H6" s="101" t="s">
        <v>119</v>
      </c>
    </row>
    <row r="7" spans="1:12" s="63" customFormat="1" ht="120" x14ac:dyDescent="0.25">
      <c r="A7" s="19" t="str">
        <f>Plan!A7</f>
        <v>EX.</v>
      </c>
      <c r="B7" s="109" t="str">
        <f>Plan!B7</f>
        <v>Organizational Commitment</v>
      </c>
      <c r="C7" s="110" t="str">
        <f>Plan!D7</f>
        <v xml:space="preserve">Convene an equity working group that has representatives from throughout the Bureau to work on racial equiy policies. The group will have representatives of people of color, labor, management, and members of the all of the Bureaus' different committees. </v>
      </c>
      <c r="D7" s="110" t="s">
        <v>19</v>
      </c>
      <c r="E7" s="110"/>
      <c r="F7" s="110"/>
      <c r="G7" s="110"/>
      <c r="H7" s="111"/>
    </row>
    <row r="8" spans="1:12" s="63" customFormat="1" ht="113.25" customHeight="1" x14ac:dyDescent="0.25">
      <c r="A8" s="61">
        <f>Plan!A8</f>
        <v>1</v>
      </c>
      <c r="B8" s="17">
        <f>Plan!B8</f>
        <v>0</v>
      </c>
      <c r="C8" s="60">
        <f>Plan!D8</f>
        <v>0</v>
      </c>
      <c r="D8" s="60"/>
      <c r="E8" s="60"/>
      <c r="F8" s="24"/>
      <c r="G8" s="24"/>
      <c r="H8" s="112"/>
      <c r="J8" s="58" t="s">
        <v>18</v>
      </c>
    </row>
    <row r="9" spans="1:12" s="63" customFormat="1" ht="135" x14ac:dyDescent="0.25">
      <c r="A9" s="61">
        <f>Plan!A9</f>
        <v>2</v>
      </c>
      <c r="B9" s="17">
        <f>Plan!B9</f>
        <v>0</v>
      </c>
      <c r="C9" s="60">
        <f>Plan!D9</f>
        <v>0</v>
      </c>
      <c r="D9" s="60"/>
      <c r="E9" s="60"/>
      <c r="F9" s="24"/>
      <c r="G9" s="24"/>
      <c r="H9" s="112"/>
      <c r="J9" s="63" t="s">
        <v>19</v>
      </c>
      <c r="L9" s="63" t="s">
        <v>2</v>
      </c>
    </row>
    <row r="10" spans="1:12" s="63" customFormat="1" ht="75" x14ac:dyDescent="0.25">
      <c r="A10" s="61">
        <f>Plan!A10</f>
        <v>3</v>
      </c>
      <c r="B10" s="17">
        <f>Plan!B10</f>
        <v>0</v>
      </c>
      <c r="C10" s="60">
        <f>Plan!D10</f>
        <v>0</v>
      </c>
      <c r="D10" s="60"/>
      <c r="E10" s="60"/>
      <c r="F10" s="24"/>
      <c r="G10" s="24"/>
      <c r="H10" s="112"/>
      <c r="J10" s="63" t="s">
        <v>20</v>
      </c>
      <c r="L10" s="63" t="s">
        <v>3</v>
      </c>
    </row>
    <row r="11" spans="1:12" s="63" customFormat="1" ht="120" x14ac:dyDescent="0.25">
      <c r="A11" s="61">
        <f>Plan!A11</f>
        <v>4</v>
      </c>
      <c r="B11" s="17">
        <f>Plan!B11</f>
        <v>0</v>
      </c>
      <c r="C11" s="60">
        <f>Plan!D11</f>
        <v>0</v>
      </c>
      <c r="D11" s="60"/>
      <c r="E11" s="60"/>
      <c r="F11" s="24"/>
      <c r="G11" s="24"/>
      <c r="H11" s="112"/>
      <c r="J11" s="63" t="s">
        <v>21</v>
      </c>
    </row>
    <row r="12" spans="1:12" s="63" customFormat="1" ht="45" x14ac:dyDescent="0.25">
      <c r="A12" s="61">
        <f>Plan!A12</f>
        <v>5</v>
      </c>
      <c r="B12" s="17">
        <f>Plan!B12</f>
        <v>0</v>
      </c>
      <c r="C12" s="60">
        <f>Plan!D12</f>
        <v>0</v>
      </c>
      <c r="D12" s="60"/>
      <c r="E12" s="60"/>
      <c r="F12" s="24"/>
      <c r="G12" s="24"/>
      <c r="H12" s="112"/>
      <c r="J12" s="63" t="s">
        <v>22</v>
      </c>
    </row>
    <row r="13" spans="1:12" s="63" customFormat="1" x14ac:dyDescent="0.25">
      <c r="A13" s="61">
        <f>Plan!A13</f>
        <v>6</v>
      </c>
      <c r="B13" s="17">
        <f>Plan!B13</f>
        <v>0</v>
      </c>
      <c r="C13" s="60">
        <f>Plan!D13</f>
        <v>0</v>
      </c>
      <c r="D13" s="60"/>
      <c r="E13" s="60"/>
      <c r="F13" s="24"/>
      <c r="G13" s="24"/>
      <c r="H13" s="112"/>
    </row>
    <row r="14" spans="1:12" s="63" customFormat="1" x14ac:dyDescent="0.25">
      <c r="A14" s="61">
        <f>Plan!A14</f>
        <v>7</v>
      </c>
      <c r="B14" s="17">
        <f>Plan!B14</f>
        <v>0</v>
      </c>
      <c r="C14" s="60">
        <f>Plan!D14</f>
        <v>0</v>
      </c>
      <c r="D14" s="60"/>
      <c r="E14" s="60"/>
      <c r="F14" s="24"/>
      <c r="G14" s="24"/>
      <c r="H14" s="112"/>
    </row>
    <row r="15" spans="1:12" s="63" customFormat="1" x14ac:dyDescent="0.25">
      <c r="A15" s="61">
        <f>Plan!A15</f>
        <v>8</v>
      </c>
      <c r="B15" s="17">
        <f>Plan!B15</f>
        <v>0</v>
      </c>
      <c r="C15" s="60">
        <f>Plan!D15</f>
        <v>0</v>
      </c>
      <c r="D15" s="60"/>
      <c r="E15" s="60"/>
      <c r="F15" s="24"/>
      <c r="G15" s="24"/>
      <c r="H15" s="112"/>
    </row>
    <row r="16" spans="1:12" s="63" customFormat="1" x14ac:dyDescent="0.25">
      <c r="A16" s="61">
        <f>Plan!A16</f>
        <v>9</v>
      </c>
      <c r="B16" s="17">
        <f>Plan!B16</f>
        <v>0</v>
      </c>
      <c r="C16" s="60">
        <f>Plan!D16</f>
        <v>0</v>
      </c>
      <c r="D16" s="60"/>
      <c r="E16" s="60"/>
      <c r="F16" s="24"/>
      <c r="G16" s="24"/>
      <c r="H16" s="112"/>
    </row>
    <row r="17" spans="1:8" s="63" customFormat="1" x14ac:dyDescent="0.25">
      <c r="A17" s="61">
        <f>Plan!A17</f>
        <v>10</v>
      </c>
      <c r="B17" s="17">
        <f>Plan!B17</f>
        <v>0</v>
      </c>
      <c r="C17" s="60">
        <f>Plan!D17</f>
        <v>0</v>
      </c>
      <c r="D17" s="60"/>
      <c r="E17" s="60"/>
      <c r="F17" s="24"/>
      <c r="G17" s="24"/>
      <c r="H17" s="112"/>
    </row>
    <row r="18" spans="1:8" s="63" customFormat="1" x14ac:dyDescent="0.25">
      <c r="A18" s="61">
        <f>Plan!A18</f>
        <v>11</v>
      </c>
      <c r="B18" s="17">
        <f>Plan!B18</f>
        <v>0</v>
      </c>
      <c r="C18" s="60">
        <f>Plan!D18</f>
        <v>0</v>
      </c>
      <c r="D18" s="60"/>
      <c r="E18" s="60"/>
      <c r="F18" s="24"/>
      <c r="G18" s="24"/>
      <c r="H18" s="112"/>
    </row>
    <row r="19" spans="1:8" s="63" customFormat="1" x14ac:dyDescent="0.25">
      <c r="A19" s="61">
        <f>Plan!A19</f>
        <v>12</v>
      </c>
      <c r="B19" s="17">
        <f>Plan!B19</f>
        <v>0</v>
      </c>
      <c r="C19" s="60">
        <f>Plan!D19</f>
        <v>0</v>
      </c>
      <c r="D19" s="60"/>
      <c r="E19" s="60"/>
      <c r="F19" s="24"/>
      <c r="G19" s="24"/>
      <c r="H19" s="112"/>
    </row>
    <row r="20" spans="1:8" s="63" customFormat="1" x14ac:dyDescent="0.25">
      <c r="A20" s="61">
        <f>Plan!A20</f>
        <v>13</v>
      </c>
      <c r="B20" s="17">
        <f>Plan!B20</f>
        <v>0</v>
      </c>
      <c r="C20" s="60">
        <f>Plan!D20</f>
        <v>0</v>
      </c>
      <c r="D20" s="60"/>
      <c r="E20" s="60"/>
      <c r="F20" s="24"/>
      <c r="G20" s="24"/>
      <c r="H20" s="112"/>
    </row>
    <row r="21" spans="1:8" s="63" customFormat="1" x14ac:dyDescent="0.25">
      <c r="A21" s="61">
        <f>Plan!A21</f>
        <v>14</v>
      </c>
      <c r="B21" s="17">
        <f>Plan!B21</f>
        <v>0</v>
      </c>
      <c r="C21" s="60">
        <f>Plan!D21</f>
        <v>0</v>
      </c>
      <c r="D21" s="60"/>
      <c r="E21" s="60"/>
      <c r="F21" s="24"/>
      <c r="G21" s="24"/>
      <c r="H21" s="112"/>
    </row>
    <row r="22" spans="1:8" s="63" customFormat="1" x14ac:dyDescent="0.25">
      <c r="A22" s="61">
        <f>Plan!A22</f>
        <v>15</v>
      </c>
      <c r="B22" s="17">
        <f>Plan!B22</f>
        <v>0</v>
      </c>
      <c r="C22" s="60">
        <f>Plan!D22</f>
        <v>0</v>
      </c>
      <c r="D22" s="60"/>
      <c r="E22" s="60"/>
      <c r="F22" s="24"/>
      <c r="G22" s="24"/>
      <c r="H22" s="112"/>
    </row>
    <row r="23" spans="1:8" s="63" customFormat="1" x14ac:dyDescent="0.25">
      <c r="A23" s="61">
        <f>Plan!A23</f>
        <v>16</v>
      </c>
      <c r="B23" s="17">
        <f>Plan!B23</f>
        <v>0</v>
      </c>
      <c r="C23" s="60">
        <f>Plan!D23</f>
        <v>0</v>
      </c>
      <c r="D23" s="60"/>
      <c r="E23" s="60"/>
      <c r="F23" s="24"/>
      <c r="G23" s="24"/>
      <c r="H23" s="112"/>
    </row>
    <row r="24" spans="1:8" s="63" customFormat="1" x14ac:dyDescent="0.25">
      <c r="A24" s="61">
        <f>Plan!A24</f>
        <v>17</v>
      </c>
      <c r="B24" s="17">
        <f>Plan!B24</f>
        <v>0</v>
      </c>
      <c r="C24" s="60">
        <f>Plan!D24</f>
        <v>0</v>
      </c>
      <c r="D24" s="60"/>
      <c r="E24" s="60"/>
      <c r="F24" s="24"/>
      <c r="G24" s="24"/>
      <c r="H24" s="112"/>
    </row>
    <row r="25" spans="1:8" s="63" customFormat="1" x14ac:dyDescent="0.25">
      <c r="A25" s="61">
        <f>Plan!A25</f>
        <v>18</v>
      </c>
      <c r="B25" s="17">
        <f>Plan!B25</f>
        <v>0</v>
      </c>
      <c r="C25" s="60">
        <f>Plan!D25</f>
        <v>0</v>
      </c>
      <c r="D25" s="60"/>
      <c r="E25" s="60"/>
      <c r="F25" s="24"/>
      <c r="G25" s="24"/>
      <c r="H25" s="112"/>
    </row>
    <row r="26" spans="1:8" s="63" customFormat="1" x14ac:dyDescent="0.25">
      <c r="A26" s="61">
        <f>Plan!A26</f>
        <v>19</v>
      </c>
      <c r="B26" s="17">
        <f>Plan!B26</f>
        <v>0</v>
      </c>
      <c r="C26" s="60">
        <f>Plan!D26</f>
        <v>0</v>
      </c>
      <c r="D26" s="60"/>
      <c r="E26" s="60"/>
      <c r="F26" s="24"/>
      <c r="G26" s="24"/>
      <c r="H26" s="112"/>
    </row>
    <row r="27" spans="1:8" s="63" customFormat="1" x14ac:dyDescent="0.25">
      <c r="A27" s="61">
        <f>Plan!A27</f>
        <v>20</v>
      </c>
      <c r="B27" s="17">
        <f>Plan!B27</f>
        <v>0</v>
      </c>
      <c r="C27" s="60">
        <f>Plan!D27</f>
        <v>0</v>
      </c>
      <c r="D27" s="60"/>
      <c r="E27" s="60"/>
      <c r="F27" s="24"/>
      <c r="G27" s="24"/>
      <c r="H27" s="112"/>
    </row>
    <row r="28" spans="1:8" s="63" customFormat="1" x14ac:dyDescent="0.25">
      <c r="A28" s="61">
        <f>Plan!A28</f>
        <v>21</v>
      </c>
      <c r="B28" s="17">
        <f>Plan!B28</f>
        <v>0</v>
      </c>
      <c r="C28" s="60">
        <f>Plan!D28</f>
        <v>0</v>
      </c>
      <c r="D28" s="60"/>
      <c r="E28" s="60"/>
      <c r="F28" s="24"/>
      <c r="G28" s="24"/>
      <c r="H28" s="112"/>
    </row>
    <row r="29" spans="1:8" s="63" customFormat="1" x14ac:dyDescent="0.25">
      <c r="A29" s="61">
        <f>Plan!A29</f>
        <v>22</v>
      </c>
      <c r="B29" s="17">
        <f>Plan!B29</f>
        <v>0</v>
      </c>
      <c r="C29" s="60">
        <f>Plan!D29</f>
        <v>0</v>
      </c>
      <c r="D29" s="60"/>
      <c r="E29" s="60"/>
      <c r="F29" s="24"/>
      <c r="G29" s="24"/>
      <c r="H29" s="112"/>
    </row>
    <row r="30" spans="1:8" s="63" customFormat="1" x14ac:dyDescent="0.25">
      <c r="A30" s="61">
        <f>Plan!A30</f>
        <v>23</v>
      </c>
      <c r="B30" s="17">
        <f>Plan!B30</f>
        <v>0</v>
      </c>
      <c r="C30" s="60">
        <f>Plan!D30</f>
        <v>0</v>
      </c>
      <c r="D30" s="60"/>
      <c r="E30" s="60"/>
      <c r="F30" s="24"/>
      <c r="G30" s="24"/>
      <c r="H30" s="112"/>
    </row>
    <row r="31" spans="1:8" s="63" customFormat="1" x14ac:dyDescent="0.25">
      <c r="A31" s="61">
        <f>Plan!A31</f>
        <v>24</v>
      </c>
      <c r="B31" s="17">
        <f>Plan!B31</f>
        <v>0</v>
      </c>
      <c r="C31" s="60">
        <f>Plan!D31</f>
        <v>0</v>
      </c>
      <c r="D31" s="60"/>
      <c r="E31" s="60"/>
      <c r="F31" s="24"/>
      <c r="G31" s="24"/>
      <c r="H31" s="112"/>
    </row>
    <row r="32" spans="1:8" s="63" customFormat="1" x14ac:dyDescent="0.25">
      <c r="A32" s="61">
        <f>Plan!A32</f>
        <v>25</v>
      </c>
      <c r="B32" s="17">
        <f>Plan!B32</f>
        <v>0</v>
      </c>
      <c r="C32" s="60">
        <f>Plan!D32</f>
        <v>0</v>
      </c>
      <c r="D32" s="60"/>
      <c r="E32" s="60"/>
      <c r="F32" s="24"/>
      <c r="G32" s="24"/>
      <c r="H32" s="112"/>
    </row>
    <row r="33" spans="1:8" s="63" customFormat="1" x14ac:dyDescent="0.25">
      <c r="A33" s="61">
        <f>Plan!A33</f>
        <v>26</v>
      </c>
      <c r="B33" s="17">
        <f>Plan!B33</f>
        <v>0</v>
      </c>
      <c r="C33" s="60">
        <f>Plan!D33</f>
        <v>0</v>
      </c>
      <c r="D33" s="60"/>
      <c r="E33" s="60"/>
      <c r="F33" s="24"/>
      <c r="G33" s="24"/>
      <c r="H33" s="112"/>
    </row>
    <row r="34" spans="1:8" s="63" customFormat="1" x14ac:dyDescent="0.25">
      <c r="A34" s="61">
        <f>Plan!A34</f>
        <v>27</v>
      </c>
      <c r="B34" s="17">
        <f>Plan!B34</f>
        <v>0</v>
      </c>
      <c r="C34" s="60">
        <f>Plan!D34</f>
        <v>0</v>
      </c>
      <c r="D34" s="60"/>
      <c r="E34" s="60"/>
      <c r="F34" s="24"/>
      <c r="G34" s="24"/>
      <c r="H34" s="112"/>
    </row>
    <row r="35" spans="1:8" s="63" customFormat="1" x14ac:dyDescent="0.25">
      <c r="A35" s="61">
        <f>Plan!A35</f>
        <v>28</v>
      </c>
      <c r="B35" s="17">
        <f>Plan!B35</f>
        <v>0</v>
      </c>
      <c r="C35" s="60">
        <f>Plan!D35</f>
        <v>0</v>
      </c>
      <c r="D35" s="60"/>
      <c r="E35" s="60"/>
      <c r="F35" s="24"/>
      <c r="G35" s="24"/>
      <c r="H35" s="112"/>
    </row>
    <row r="36" spans="1:8" s="63" customFormat="1" x14ac:dyDescent="0.25">
      <c r="A36" s="61">
        <f>Plan!A36</f>
        <v>29</v>
      </c>
      <c r="B36" s="17">
        <f>Plan!B36</f>
        <v>0</v>
      </c>
      <c r="C36" s="60">
        <f>Plan!D36</f>
        <v>0</v>
      </c>
      <c r="D36" s="60"/>
      <c r="E36" s="60"/>
      <c r="F36" s="24"/>
      <c r="G36" s="24"/>
      <c r="H36" s="112"/>
    </row>
    <row r="37" spans="1:8" ht="15.75" thickBot="1" x14ac:dyDescent="0.3">
      <c r="A37" s="15">
        <f>Plan!A37</f>
        <v>30</v>
      </c>
      <c r="B37" s="18">
        <f>Plan!B37</f>
        <v>0</v>
      </c>
      <c r="C37" s="16">
        <f>Plan!D37</f>
        <v>0</v>
      </c>
      <c r="D37" s="16"/>
      <c r="E37" s="16"/>
      <c r="F37" s="113"/>
      <c r="G37" s="113"/>
      <c r="H37" s="114"/>
    </row>
  </sheetData>
  <dataValidations count="2">
    <dataValidation type="list" allowBlank="1" showInputMessage="1" showErrorMessage="1" sqref="D7:D37">
      <formula1>$J$9:$J$12</formula1>
    </dataValidation>
    <dataValidation type="list" allowBlank="1" showInputMessage="1" showErrorMessage="1" sqref="H7:H37">
      <formula1>$L$9:$L$11</formula1>
    </dataValidation>
  </dataValidations>
  <pageMargins left="0.7" right="0.7" top="0.75" bottom="0.75" header="0.3" footer="0.3"/>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showRowColHeaders="0" zoomScaleNormal="100" workbookViewId="0">
      <selection activeCell="A5" sqref="A5:B5"/>
    </sheetView>
  </sheetViews>
  <sheetFormatPr defaultRowHeight="15" x14ac:dyDescent="0.25"/>
  <cols>
    <col min="1" max="1" width="6.42578125" style="168" customWidth="1"/>
    <col min="2" max="2" width="65.5703125" style="125" customWidth="1"/>
    <col min="3" max="3" width="14.5703125" style="125" customWidth="1"/>
    <col min="4" max="4" width="4.5703125" style="168" customWidth="1"/>
    <col min="5" max="5" width="17.85546875" style="125" customWidth="1"/>
    <col min="6" max="6" width="66" style="125" customWidth="1"/>
    <col min="7" max="7" width="0" style="125" hidden="1" customWidth="1"/>
    <col min="8" max="27" width="9.140625" style="127"/>
    <col min="28" max="16384" width="9.140625" style="125"/>
  </cols>
  <sheetData>
    <row r="1" spans="1:9" ht="26.25" x14ac:dyDescent="0.25">
      <c r="A1" s="123">
        <f>'Organization Profile'!C7</f>
        <v>0</v>
      </c>
      <c r="B1" s="123"/>
      <c r="C1" s="186" t="s">
        <v>121</v>
      </c>
      <c r="D1" s="163"/>
      <c r="E1" s="127"/>
      <c r="F1" s="123">
        <f>'Organization Profile'!C5</f>
        <v>0</v>
      </c>
      <c r="G1" s="124" t="s">
        <v>2</v>
      </c>
      <c r="H1" s="198"/>
      <c r="I1" s="198"/>
    </row>
    <row r="2" spans="1:9" ht="18.75" x14ac:dyDescent="0.25">
      <c r="A2" s="171" t="s">
        <v>49</v>
      </c>
      <c r="B2" s="127"/>
      <c r="C2" s="123"/>
      <c r="D2" s="163"/>
      <c r="E2" s="127"/>
      <c r="F2" s="123"/>
      <c r="G2" s="124" t="s">
        <v>3</v>
      </c>
      <c r="H2" s="198"/>
      <c r="I2" s="198"/>
    </row>
    <row r="3" spans="1:9" ht="18.75" x14ac:dyDescent="0.25">
      <c r="A3" s="171"/>
      <c r="B3" s="127"/>
      <c r="C3" s="123"/>
      <c r="D3" s="163"/>
      <c r="E3" s="127"/>
      <c r="F3" s="123"/>
      <c r="G3" s="124"/>
      <c r="H3" s="198"/>
      <c r="I3" s="198"/>
    </row>
    <row r="4" spans="1:9" ht="15.75" x14ac:dyDescent="0.25">
      <c r="A4" s="169" t="s">
        <v>74</v>
      </c>
      <c r="B4" s="153" t="s">
        <v>125</v>
      </c>
      <c r="C4" s="154"/>
      <c r="D4" s="164"/>
      <c r="E4" s="154"/>
      <c r="F4" s="155"/>
    </row>
    <row r="5" spans="1:9" ht="110.25" customHeight="1" x14ac:dyDescent="0.25">
      <c r="A5" s="218" t="s">
        <v>126</v>
      </c>
      <c r="B5" s="219"/>
      <c r="C5" s="127"/>
      <c r="D5" s="165"/>
      <c r="E5" s="127"/>
      <c r="F5" s="127"/>
    </row>
    <row r="6" spans="1:9" ht="88.5" customHeight="1" x14ac:dyDescent="0.25">
      <c r="A6" s="162">
        <v>1</v>
      </c>
      <c r="B6" s="132" t="s">
        <v>122</v>
      </c>
      <c r="C6" s="172"/>
      <c r="D6" s="166" t="s">
        <v>151</v>
      </c>
      <c r="E6" s="126" t="s">
        <v>164</v>
      </c>
      <c r="F6" s="151"/>
    </row>
    <row r="7" spans="1:9" ht="93" customHeight="1" x14ac:dyDescent="0.25">
      <c r="A7" s="161">
        <v>2</v>
      </c>
      <c r="B7" s="60" t="s">
        <v>123</v>
      </c>
      <c r="C7" s="172"/>
      <c r="D7" s="167" t="s">
        <v>150</v>
      </c>
      <c r="E7" s="60" t="s">
        <v>165</v>
      </c>
      <c r="F7" s="151"/>
    </row>
    <row r="8" spans="1:9" ht="81.75" customHeight="1" x14ac:dyDescent="0.25">
      <c r="A8" s="161">
        <v>3</v>
      </c>
      <c r="B8" s="60" t="s">
        <v>124</v>
      </c>
      <c r="C8" s="172"/>
      <c r="D8" s="167" t="s">
        <v>168</v>
      </c>
      <c r="E8" s="60" t="s">
        <v>167</v>
      </c>
      <c r="F8" s="151"/>
    </row>
    <row r="9" spans="1:9" ht="15.75" x14ac:dyDescent="0.25">
      <c r="A9" s="169" t="s">
        <v>79</v>
      </c>
      <c r="B9" s="153" t="s">
        <v>127</v>
      </c>
      <c r="C9" s="173"/>
      <c r="D9" s="164"/>
      <c r="E9" s="154"/>
      <c r="F9" s="155"/>
    </row>
    <row r="10" spans="1:9" ht="94.5" customHeight="1" x14ac:dyDescent="0.25">
      <c r="A10" s="220" t="s">
        <v>128</v>
      </c>
      <c r="B10" s="221"/>
      <c r="C10" s="174"/>
      <c r="D10" s="165"/>
      <c r="E10" s="127"/>
      <c r="F10" s="127"/>
    </row>
    <row r="11" spans="1:9" ht="31.5" x14ac:dyDescent="0.25">
      <c r="A11" s="162">
        <v>1</v>
      </c>
      <c r="B11" s="129" t="s">
        <v>129</v>
      </c>
      <c r="C11" s="172"/>
      <c r="D11" s="165"/>
      <c r="E11" s="127"/>
      <c r="F11" s="127"/>
    </row>
    <row r="12" spans="1:9" ht="93" customHeight="1" x14ac:dyDescent="0.25">
      <c r="A12" s="161">
        <v>2</v>
      </c>
      <c r="B12" s="122" t="s">
        <v>130</v>
      </c>
      <c r="C12" s="172"/>
      <c r="D12" s="166" t="s">
        <v>150</v>
      </c>
      <c r="E12" s="122" t="s">
        <v>166</v>
      </c>
      <c r="F12" s="151"/>
    </row>
    <row r="13" spans="1:9" ht="15.75" x14ac:dyDescent="0.25">
      <c r="A13" s="161">
        <v>3</v>
      </c>
      <c r="B13" s="122" t="s">
        <v>131</v>
      </c>
      <c r="C13" s="172"/>
      <c r="D13" s="165"/>
      <c r="E13" s="127"/>
      <c r="F13" s="127"/>
    </row>
    <row r="14" spans="1:9" ht="15.75" x14ac:dyDescent="0.25">
      <c r="A14" s="161">
        <v>4</v>
      </c>
      <c r="B14" s="122" t="s">
        <v>132</v>
      </c>
      <c r="C14" s="172"/>
      <c r="D14" s="165"/>
      <c r="E14" s="127"/>
      <c r="F14" s="127"/>
    </row>
    <row r="15" spans="1:9" ht="108.75" customHeight="1" x14ac:dyDescent="0.25">
      <c r="A15" s="161">
        <v>5</v>
      </c>
      <c r="B15" s="122" t="s">
        <v>133</v>
      </c>
      <c r="C15" s="172"/>
      <c r="D15" s="166" t="s">
        <v>162</v>
      </c>
      <c r="E15" s="122" t="s">
        <v>161</v>
      </c>
      <c r="F15" s="151"/>
    </row>
    <row r="16" spans="1:9" ht="31.5" x14ac:dyDescent="0.25">
      <c r="A16" s="161">
        <v>6</v>
      </c>
      <c r="B16" s="122" t="s">
        <v>134</v>
      </c>
      <c r="C16" s="172"/>
      <c r="D16" s="165"/>
      <c r="E16" s="127"/>
      <c r="F16" s="127"/>
    </row>
    <row r="17" spans="1:6" ht="15.75" x14ac:dyDescent="0.25">
      <c r="A17" s="169" t="s">
        <v>80</v>
      </c>
      <c r="B17" s="153" t="s">
        <v>135</v>
      </c>
      <c r="C17" s="173"/>
      <c r="D17" s="164"/>
      <c r="E17" s="154"/>
      <c r="F17" s="155"/>
    </row>
    <row r="18" spans="1:6" ht="110.25" customHeight="1" x14ac:dyDescent="0.25">
      <c r="A18" s="220" t="s">
        <v>136</v>
      </c>
      <c r="B18" s="221"/>
      <c r="C18" s="174"/>
      <c r="D18" s="165"/>
      <c r="E18" s="127"/>
      <c r="F18" s="127"/>
    </row>
    <row r="19" spans="1:6" ht="31.5" x14ac:dyDescent="0.25">
      <c r="A19" s="162">
        <v>1</v>
      </c>
      <c r="B19" s="129" t="s">
        <v>137</v>
      </c>
      <c r="C19" s="174"/>
      <c r="D19" s="165"/>
      <c r="E19" s="127"/>
      <c r="F19" s="127"/>
    </row>
    <row r="20" spans="1:6" ht="73.5" customHeight="1" x14ac:dyDescent="0.25">
      <c r="A20" s="161">
        <v>2</v>
      </c>
      <c r="B20" s="122" t="s">
        <v>138</v>
      </c>
      <c r="C20" s="172"/>
      <c r="D20" s="166" t="s">
        <v>150</v>
      </c>
      <c r="E20" s="122" t="s">
        <v>139</v>
      </c>
      <c r="F20" s="151"/>
    </row>
    <row r="21" spans="1:6" ht="67.5" customHeight="1" x14ac:dyDescent="0.25">
      <c r="A21" s="161">
        <v>3</v>
      </c>
      <c r="B21" s="122" t="s">
        <v>140</v>
      </c>
      <c r="C21" s="172"/>
      <c r="D21" s="166" t="s">
        <v>152</v>
      </c>
      <c r="E21" s="122" t="s">
        <v>141</v>
      </c>
      <c r="F21" s="151"/>
    </row>
    <row r="22" spans="1:6" ht="63" x14ac:dyDescent="0.25">
      <c r="A22" s="161">
        <v>4</v>
      </c>
      <c r="B22" s="122" t="s">
        <v>153</v>
      </c>
      <c r="C22" s="172"/>
      <c r="D22" s="166" t="s">
        <v>154</v>
      </c>
      <c r="E22" s="152" t="s">
        <v>155</v>
      </c>
      <c r="F22" s="151"/>
    </row>
    <row r="23" spans="1:6" ht="15.75" x14ac:dyDescent="0.25">
      <c r="A23" s="169" t="s">
        <v>81</v>
      </c>
      <c r="B23" s="153" t="s">
        <v>142</v>
      </c>
      <c r="C23" s="173"/>
      <c r="D23" s="164"/>
      <c r="E23" s="154"/>
      <c r="F23" s="155"/>
    </row>
    <row r="24" spans="1:6" ht="41.25" customHeight="1" x14ac:dyDescent="0.25">
      <c r="A24" s="220" t="s">
        <v>143</v>
      </c>
      <c r="B24" s="221"/>
      <c r="C24" s="174"/>
      <c r="D24" s="165"/>
      <c r="E24" s="127"/>
      <c r="F24" s="127"/>
    </row>
    <row r="25" spans="1:6" ht="31.5" x14ac:dyDescent="0.25">
      <c r="A25" s="162">
        <v>1</v>
      </c>
      <c r="B25" s="129" t="s">
        <v>144</v>
      </c>
      <c r="C25" s="172"/>
      <c r="D25" s="165"/>
      <c r="E25" s="127"/>
      <c r="F25" s="127"/>
    </row>
    <row r="26" spans="1:6" ht="31.5" x14ac:dyDescent="0.25">
      <c r="A26" s="161">
        <v>2</v>
      </c>
      <c r="B26" s="122" t="s">
        <v>145</v>
      </c>
      <c r="C26" s="172"/>
      <c r="D26" s="165"/>
      <c r="E26" s="127"/>
      <c r="F26" s="127"/>
    </row>
    <row r="27" spans="1:6" ht="31.5" x14ac:dyDescent="0.25">
      <c r="A27" s="161">
        <v>3</v>
      </c>
      <c r="B27" s="122" t="s">
        <v>146</v>
      </c>
      <c r="C27" s="172"/>
      <c r="D27" s="165"/>
      <c r="E27" s="127"/>
      <c r="F27" s="127"/>
    </row>
    <row r="28" spans="1:6" ht="76.5" customHeight="1" x14ac:dyDescent="0.25">
      <c r="A28" s="170">
        <v>4</v>
      </c>
      <c r="B28" s="128" t="s">
        <v>156</v>
      </c>
      <c r="C28" s="175"/>
      <c r="D28" s="166" t="s">
        <v>154</v>
      </c>
      <c r="E28" s="126" t="s">
        <v>169</v>
      </c>
      <c r="F28" s="151"/>
    </row>
    <row r="29" spans="1:6" ht="15.75" x14ac:dyDescent="0.25">
      <c r="A29" s="169" t="s">
        <v>101</v>
      </c>
      <c r="B29" s="153" t="s">
        <v>55</v>
      </c>
      <c r="C29" s="173"/>
      <c r="D29" s="164"/>
      <c r="E29" s="154"/>
      <c r="F29" s="155"/>
    </row>
    <row r="30" spans="1:6" ht="84.75" customHeight="1" x14ac:dyDescent="0.25">
      <c r="A30" s="220" t="s">
        <v>147</v>
      </c>
      <c r="B30" s="221"/>
      <c r="C30" s="174"/>
      <c r="D30" s="165"/>
      <c r="E30" s="127"/>
      <c r="F30" s="127"/>
    </row>
    <row r="31" spans="1:6" ht="31.5" x14ac:dyDescent="0.25">
      <c r="A31" s="162">
        <v>1</v>
      </c>
      <c r="B31" s="130" t="s">
        <v>148</v>
      </c>
      <c r="C31" s="172"/>
      <c r="D31" s="165"/>
      <c r="E31" s="127"/>
      <c r="F31" s="127"/>
    </row>
    <row r="32" spans="1:6" ht="33" customHeight="1" x14ac:dyDescent="0.25">
      <c r="A32" s="161">
        <v>2</v>
      </c>
      <c r="B32" s="131" t="s">
        <v>149</v>
      </c>
      <c r="C32" s="172"/>
      <c r="D32" s="165"/>
      <c r="E32" s="127"/>
      <c r="F32" s="127"/>
    </row>
    <row r="33" spans="1:6" x14ac:dyDescent="0.25">
      <c r="A33" s="165"/>
      <c r="B33" s="127"/>
      <c r="C33" s="127"/>
      <c r="D33" s="165"/>
      <c r="E33" s="127"/>
      <c r="F33" s="127"/>
    </row>
    <row r="34" spans="1:6" x14ac:dyDescent="0.25">
      <c r="A34" s="165"/>
      <c r="B34" s="127"/>
      <c r="C34" s="127"/>
      <c r="D34" s="165"/>
      <c r="E34" s="127"/>
      <c r="F34" s="127"/>
    </row>
    <row r="35" spans="1:6" x14ac:dyDescent="0.25">
      <c r="A35" s="165"/>
      <c r="B35" s="127"/>
      <c r="C35" s="127"/>
      <c r="D35" s="165"/>
      <c r="E35" s="127"/>
      <c r="F35" s="127"/>
    </row>
    <row r="36" spans="1:6" x14ac:dyDescent="0.25">
      <c r="A36" s="165"/>
      <c r="B36" s="127"/>
      <c r="C36" s="127"/>
      <c r="D36" s="165"/>
      <c r="E36" s="127"/>
      <c r="F36" s="127"/>
    </row>
    <row r="37" spans="1:6" x14ac:dyDescent="0.25">
      <c r="A37" s="165"/>
      <c r="B37" s="127"/>
      <c r="C37" s="127"/>
      <c r="D37" s="165"/>
      <c r="E37" s="127"/>
      <c r="F37" s="127"/>
    </row>
    <row r="38" spans="1:6" x14ac:dyDescent="0.25">
      <c r="A38" s="165"/>
      <c r="B38" s="127"/>
      <c r="C38" s="127"/>
      <c r="D38" s="165"/>
      <c r="E38" s="127"/>
      <c r="F38" s="127"/>
    </row>
    <row r="39" spans="1:6" x14ac:dyDescent="0.25">
      <c r="A39" s="165"/>
      <c r="B39" s="127"/>
      <c r="C39" s="127"/>
      <c r="D39" s="165"/>
      <c r="E39" s="127"/>
      <c r="F39" s="127"/>
    </row>
    <row r="40" spans="1:6" x14ac:dyDescent="0.25">
      <c r="A40" s="165"/>
      <c r="B40" s="127"/>
      <c r="C40" s="127"/>
      <c r="D40" s="165"/>
      <c r="E40" s="127"/>
      <c r="F40" s="127"/>
    </row>
    <row r="41" spans="1:6" x14ac:dyDescent="0.25">
      <c r="A41" s="165"/>
      <c r="B41" s="127"/>
      <c r="C41" s="127"/>
      <c r="D41" s="165"/>
      <c r="E41" s="127"/>
      <c r="F41" s="127"/>
    </row>
    <row r="42" spans="1:6" x14ac:dyDescent="0.25">
      <c r="A42" s="165"/>
      <c r="B42" s="127"/>
      <c r="C42" s="127"/>
      <c r="D42" s="165"/>
      <c r="E42" s="127"/>
      <c r="F42" s="127"/>
    </row>
    <row r="43" spans="1:6" x14ac:dyDescent="0.25">
      <c r="A43" s="165"/>
      <c r="B43" s="127"/>
      <c r="C43" s="127"/>
      <c r="D43" s="165"/>
      <c r="E43" s="127"/>
      <c r="F43" s="127"/>
    </row>
    <row r="44" spans="1:6" x14ac:dyDescent="0.25">
      <c r="A44" s="165"/>
      <c r="B44" s="127"/>
      <c r="C44" s="127"/>
      <c r="D44" s="165"/>
      <c r="E44" s="127"/>
      <c r="F44" s="127"/>
    </row>
    <row r="45" spans="1:6" x14ac:dyDescent="0.25">
      <c r="A45" s="165"/>
      <c r="B45" s="127"/>
      <c r="C45" s="127"/>
      <c r="D45" s="165"/>
      <c r="E45" s="127"/>
      <c r="F45" s="127"/>
    </row>
  </sheetData>
  <mergeCells count="5">
    <mergeCell ref="A5:B5"/>
    <mergeCell ref="A10:B10"/>
    <mergeCell ref="A18:B18"/>
    <mergeCell ref="A30:B30"/>
    <mergeCell ref="A24:B24"/>
  </mergeCells>
  <dataValidations count="1">
    <dataValidation type="list" allowBlank="1" showInputMessage="1" showErrorMessage="1" sqref="C20:C22 C31:C32 C25:C28 C11:C16 C6:C8">
      <formula1>$G$1:$G$2</formula1>
    </dataValidation>
  </dataValidations>
  <pageMargins left="0.25" right="0.25" top="0.75" bottom="0.75" header="0.3" footer="0.3"/>
  <pageSetup scale="59" fitToHeight="0" orientation="landscape" r:id="rId1"/>
  <rowBreaks count="1" manualBreakCount="1">
    <brk id="1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8"/>
  <sheetViews>
    <sheetView showGridLines="0" showRowColHeaders="0" zoomScaleNormal="100" workbookViewId="0">
      <pane ySplit="8" topLeftCell="A15" activePane="bottomLeft" state="frozen"/>
      <selection pane="bottomLeft"/>
    </sheetView>
  </sheetViews>
  <sheetFormatPr defaultColWidth="8.85546875" defaultRowHeight="15" x14ac:dyDescent="0.25"/>
  <cols>
    <col min="1" max="1" width="3" style="45" bestFit="1" customWidth="1"/>
    <col min="2" max="2" width="63.42578125" customWidth="1"/>
    <col min="3" max="3" width="20.28515625" customWidth="1"/>
    <col min="4" max="4" width="17.7109375" style="3" customWidth="1"/>
    <col min="5" max="5" width="17.85546875" style="3" customWidth="1"/>
    <col min="6" max="6" width="18.85546875" style="3" customWidth="1"/>
    <col min="7" max="7" width="16.140625" style="3" customWidth="1"/>
    <col min="8" max="8" width="19.42578125" style="3" customWidth="1"/>
    <col min="9" max="26" width="8.85546875" style="47"/>
  </cols>
  <sheetData>
    <row r="1" spans="1:26" ht="18.75" x14ac:dyDescent="0.3">
      <c r="A1" s="54">
        <f>'Organization Profile'!C7</f>
        <v>0</v>
      </c>
      <c r="B1" s="47"/>
      <c r="C1" s="54" t="s">
        <v>78</v>
      </c>
      <c r="D1" s="48"/>
      <c r="E1" s="54">
        <f>'Organization Profile'!C5</f>
        <v>0</v>
      </c>
      <c r="F1" s="48"/>
      <c r="G1" s="48"/>
      <c r="H1" s="48"/>
    </row>
    <row r="2" spans="1:26" s="64" customFormat="1" ht="15.75" x14ac:dyDescent="0.25">
      <c r="A2" s="187" t="s">
        <v>1</v>
      </c>
      <c r="B2" s="188"/>
      <c r="C2" s="224" t="s">
        <v>178</v>
      </c>
      <c r="D2" s="225"/>
      <c r="E2" s="225"/>
      <c r="F2" s="225"/>
      <c r="G2" s="225"/>
      <c r="H2" s="225"/>
      <c r="I2" s="2"/>
      <c r="J2" s="2"/>
      <c r="K2" s="2"/>
      <c r="L2" s="2"/>
      <c r="M2" s="2"/>
      <c r="N2" s="2"/>
      <c r="O2" s="2"/>
      <c r="P2" s="2"/>
      <c r="Q2" s="2"/>
      <c r="R2" s="2"/>
      <c r="S2" s="2"/>
      <c r="T2" s="2"/>
      <c r="U2" s="2"/>
      <c r="V2" s="2"/>
      <c r="W2" s="2"/>
      <c r="X2" s="2"/>
      <c r="Y2" s="2"/>
      <c r="Z2" s="2"/>
    </row>
    <row r="3" spans="1:26" ht="15.75" customHeight="1" x14ac:dyDescent="0.3">
      <c r="A3" s="191">
        <v>0</v>
      </c>
      <c r="B3" s="192" t="s">
        <v>190</v>
      </c>
      <c r="C3" s="226"/>
      <c r="D3" s="225"/>
      <c r="E3" s="225"/>
      <c r="F3" s="225"/>
      <c r="G3" s="225"/>
      <c r="H3" s="225"/>
    </row>
    <row r="4" spans="1:26" s="45" customFormat="1" ht="30.75" x14ac:dyDescent="0.3">
      <c r="A4" s="93">
        <v>1</v>
      </c>
      <c r="B4" s="189" t="s">
        <v>69</v>
      </c>
      <c r="C4" s="227"/>
      <c r="D4" s="227"/>
      <c r="E4" s="227"/>
      <c r="F4" s="227"/>
      <c r="G4" s="227"/>
      <c r="H4" s="227"/>
      <c r="I4" s="47"/>
      <c r="J4" s="47"/>
      <c r="K4" s="47"/>
      <c r="L4" s="47"/>
      <c r="M4" s="47"/>
      <c r="N4" s="47"/>
      <c r="O4" s="47"/>
      <c r="P4" s="47"/>
      <c r="Q4" s="47"/>
      <c r="R4" s="47"/>
      <c r="S4" s="47"/>
      <c r="T4" s="47"/>
      <c r="U4" s="47"/>
      <c r="V4" s="47"/>
      <c r="W4" s="47"/>
      <c r="X4" s="47"/>
      <c r="Y4" s="47"/>
      <c r="Z4" s="47"/>
    </row>
    <row r="5" spans="1:26" s="45" customFormat="1" ht="30.75" x14ac:dyDescent="0.3">
      <c r="A5" s="93">
        <v>2</v>
      </c>
      <c r="B5" s="189" t="s">
        <v>70</v>
      </c>
      <c r="C5" s="228">
        <f>'Organization Profile'!$C16</f>
        <v>0</v>
      </c>
      <c r="D5" s="222">
        <f>'Organization Profile'!$C17</f>
        <v>0</v>
      </c>
      <c r="E5" s="222">
        <f>'Organization Profile'!$C18</f>
        <v>0</v>
      </c>
      <c r="F5" s="222">
        <f>'Organization Profile'!$C19</f>
        <v>0</v>
      </c>
      <c r="G5" s="222">
        <f>'Organization Profile'!$C20</f>
        <v>0</v>
      </c>
      <c r="H5" s="222">
        <f>'Organization Profile'!$C21</f>
        <v>0</v>
      </c>
      <c r="I5" s="47"/>
      <c r="J5" s="47"/>
      <c r="K5" s="47"/>
      <c r="L5" s="47"/>
      <c r="M5" s="47"/>
      <c r="N5" s="47"/>
      <c r="O5" s="47"/>
      <c r="P5" s="47"/>
      <c r="Q5" s="47"/>
      <c r="R5" s="47"/>
      <c r="S5" s="47"/>
      <c r="T5" s="47"/>
      <c r="U5" s="47"/>
      <c r="V5" s="47"/>
      <c r="W5" s="47"/>
      <c r="X5" s="47"/>
      <c r="Y5" s="47"/>
      <c r="Z5" s="47"/>
    </row>
    <row r="6" spans="1:26" ht="30.75" x14ac:dyDescent="0.3">
      <c r="A6" s="93">
        <v>3</v>
      </c>
      <c r="B6" s="189" t="s">
        <v>71</v>
      </c>
      <c r="C6" s="229"/>
      <c r="D6" s="223"/>
      <c r="E6" s="223"/>
      <c r="F6" s="223"/>
      <c r="G6" s="223"/>
      <c r="H6" s="223"/>
    </row>
    <row r="7" spans="1:26" ht="30.75" x14ac:dyDescent="0.3">
      <c r="A7" s="93">
        <v>4</v>
      </c>
      <c r="B7" s="189" t="s">
        <v>72</v>
      </c>
      <c r="C7" s="229"/>
      <c r="D7" s="223"/>
      <c r="E7" s="223"/>
      <c r="F7" s="223"/>
      <c r="G7" s="223"/>
      <c r="H7" s="223"/>
    </row>
    <row r="8" spans="1:26" ht="30.75" x14ac:dyDescent="0.3">
      <c r="A8" s="94">
        <v>5</v>
      </c>
      <c r="B8" s="190" t="s">
        <v>73</v>
      </c>
      <c r="C8" s="229"/>
      <c r="D8" s="223"/>
      <c r="E8" s="223"/>
      <c r="F8" s="223"/>
      <c r="G8" s="223"/>
      <c r="H8" s="223"/>
    </row>
    <row r="9" spans="1:26" s="62" customFormat="1" ht="15.75" x14ac:dyDescent="0.25">
      <c r="A9" s="193" t="s">
        <v>74</v>
      </c>
      <c r="B9" s="194" t="s">
        <v>75</v>
      </c>
      <c r="C9" s="50"/>
      <c r="D9" s="51"/>
      <c r="E9" s="52"/>
      <c r="F9" s="52"/>
      <c r="G9" s="52"/>
      <c r="H9" s="53"/>
      <c r="I9" s="2"/>
      <c r="J9" s="2"/>
      <c r="K9" s="2"/>
      <c r="L9" s="2"/>
      <c r="M9" s="2"/>
      <c r="N9" s="2"/>
      <c r="O9" s="2"/>
      <c r="P9" s="2"/>
      <c r="Q9" s="2"/>
      <c r="R9" s="2"/>
      <c r="S9" s="2"/>
      <c r="T9" s="2"/>
      <c r="U9" s="2"/>
      <c r="V9" s="2"/>
      <c r="W9" s="2"/>
      <c r="X9" s="2"/>
      <c r="Y9" s="2"/>
      <c r="Z9" s="2"/>
    </row>
    <row r="10" spans="1:26" ht="30" x14ac:dyDescent="0.25">
      <c r="A10" s="78">
        <v>1</v>
      </c>
      <c r="B10" s="46" t="s">
        <v>191</v>
      </c>
      <c r="C10" s="55">
        <v>0</v>
      </c>
      <c r="D10" s="55"/>
      <c r="E10" s="55"/>
      <c r="F10" s="55"/>
      <c r="G10" s="55"/>
      <c r="H10" s="55"/>
    </row>
    <row r="11" spans="1:26" ht="48.75" customHeight="1" x14ac:dyDescent="0.25">
      <c r="A11" s="78">
        <v>2</v>
      </c>
      <c r="B11" s="60" t="s">
        <v>193</v>
      </c>
      <c r="C11" s="55">
        <v>0</v>
      </c>
      <c r="D11" s="55"/>
      <c r="E11" s="55"/>
      <c r="F11" s="55"/>
      <c r="G11" s="55"/>
      <c r="H11" s="55"/>
    </row>
    <row r="12" spans="1:26" ht="30" x14ac:dyDescent="0.25">
      <c r="A12" s="78">
        <v>3</v>
      </c>
      <c r="B12" s="46" t="s">
        <v>192</v>
      </c>
      <c r="C12" s="55">
        <v>0</v>
      </c>
      <c r="D12" s="55"/>
      <c r="E12" s="55"/>
      <c r="F12" s="55"/>
      <c r="G12" s="55"/>
      <c r="H12" s="55"/>
    </row>
    <row r="13" spans="1:26" s="43" customFormat="1" ht="30" x14ac:dyDescent="0.25">
      <c r="A13" s="201">
        <v>4</v>
      </c>
      <c r="B13" s="44" t="s">
        <v>244</v>
      </c>
      <c r="C13" s="55">
        <v>0</v>
      </c>
      <c r="D13" s="55"/>
      <c r="E13" s="55"/>
      <c r="F13" s="55"/>
      <c r="G13" s="55"/>
      <c r="H13" s="56"/>
      <c r="I13" s="47"/>
      <c r="J13" s="47"/>
      <c r="K13" s="47"/>
      <c r="L13" s="47"/>
      <c r="M13" s="47"/>
      <c r="N13" s="47"/>
      <c r="O13" s="47"/>
      <c r="P13" s="47"/>
      <c r="Q13" s="47"/>
      <c r="R13" s="47"/>
      <c r="S13" s="47"/>
      <c r="T13" s="47"/>
      <c r="U13" s="47"/>
      <c r="V13" s="47"/>
      <c r="W13" s="47"/>
      <c r="X13" s="47"/>
      <c r="Y13" s="47"/>
      <c r="Z13" s="47"/>
    </row>
    <row r="14" spans="1:26" s="43" customFormat="1" ht="30" x14ac:dyDescent="0.25">
      <c r="A14" s="78">
        <v>5</v>
      </c>
      <c r="B14" s="44" t="s">
        <v>194</v>
      </c>
      <c r="C14" s="55">
        <v>0</v>
      </c>
      <c r="D14" s="55"/>
      <c r="E14" s="55"/>
      <c r="F14" s="55"/>
      <c r="G14" s="55"/>
      <c r="H14" s="56"/>
      <c r="I14" s="47"/>
      <c r="J14" s="47"/>
      <c r="K14" s="47"/>
      <c r="L14" s="47"/>
      <c r="M14" s="47"/>
      <c r="N14" s="47"/>
      <c r="O14" s="47"/>
      <c r="P14" s="47"/>
      <c r="Q14" s="47"/>
      <c r="R14" s="47"/>
      <c r="S14" s="47"/>
      <c r="T14" s="47"/>
      <c r="U14" s="47"/>
      <c r="V14" s="47"/>
      <c r="W14" s="47"/>
      <c r="X14" s="47"/>
      <c r="Y14" s="47"/>
      <c r="Z14" s="47"/>
    </row>
    <row r="15" spans="1:26" s="43" customFormat="1" ht="30" x14ac:dyDescent="0.25">
      <c r="A15" s="78">
        <v>6</v>
      </c>
      <c r="B15" s="44" t="s">
        <v>76</v>
      </c>
      <c r="C15" s="55">
        <v>0</v>
      </c>
      <c r="D15" s="55"/>
      <c r="E15" s="55"/>
      <c r="F15" s="55"/>
      <c r="G15" s="55"/>
      <c r="H15" s="56"/>
      <c r="I15" s="47"/>
      <c r="J15" s="47"/>
      <c r="K15" s="47"/>
      <c r="L15" s="47"/>
      <c r="M15" s="47"/>
      <c r="N15" s="47"/>
      <c r="O15" s="47"/>
      <c r="P15" s="47"/>
      <c r="Q15" s="47"/>
      <c r="R15" s="47"/>
      <c r="S15" s="47"/>
      <c r="T15" s="47"/>
      <c r="U15" s="47"/>
      <c r="V15" s="47"/>
      <c r="W15" s="47"/>
      <c r="X15" s="47"/>
      <c r="Y15" s="47"/>
      <c r="Z15" s="47"/>
    </row>
    <row r="16" spans="1:26" s="43" customFormat="1" ht="30" x14ac:dyDescent="0.25">
      <c r="A16" s="78">
        <v>7</v>
      </c>
      <c r="B16" s="44" t="s">
        <v>195</v>
      </c>
      <c r="C16" s="55">
        <v>0</v>
      </c>
      <c r="D16" s="55"/>
      <c r="E16" s="55"/>
      <c r="F16" s="55"/>
      <c r="G16" s="55"/>
      <c r="H16" s="56"/>
      <c r="I16" s="47"/>
      <c r="J16" s="47"/>
      <c r="K16" s="47"/>
      <c r="L16" s="47"/>
      <c r="M16" s="47"/>
      <c r="N16" s="47"/>
      <c r="O16" s="47"/>
      <c r="P16" s="47"/>
      <c r="Q16" s="47"/>
      <c r="R16" s="47"/>
      <c r="S16" s="47"/>
      <c r="T16" s="47"/>
      <c r="U16" s="47"/>
      <c r="V16" s="47"/>
      <c r="W16" s="47"/>
      <c r="X16" s="47"/>
      <c r="Y16" s="47"/>
      <c r="Z16" s="47"/>
    </row>
    <row r="17" spans="1:26" s="43" customFormat="1" ht="30" x14ac:dyDescent="0.25">
      <c r="A17" s="78">
        <v>8</v>
      </c>
      <c r="B17" s="44" t="s">
        <v>196</v>
      </c>
      <c r="C17" s="55">
        <v>0</v>
      </c>
      <c r="D17" s="55"/>
      <c r="E17" s="55"/>
      <c r="F17" s="55"/>
      <c r="G17" s="55"/>
      <c r="H17" s="56"/>
      <c r="I17" s="47"/>
      <c r="J17" s="47"/>
      <c r="K17" s="47"/>
      <c r="L17" s="47"/>
      <c r="M17" s="47"/>
      <c r="N17" s="47"/>
      <c r="O17" s="47"/>
      <c r="P17" s="47"/>
      <c r="Q17" s="47"/>
      <c r="R17" s="47"/>
      <c r="S17" s="47"/>
      <c r="T17" s="47"/>
      <c r="U17" s="47"/>
      <c r="V17" s="47"/>
      <c r="W17" s="47"/>
      <c r="X17" s="47"/>
      <c r="Y17" s="47"/>
      <c r="Z17" s="47"/>
    </row>
    <row r="18" spans="1:26" s="43" customFormat="1" ht="45" x14ac:dyDescent="0.25">
      <c r="A18" s="78">
        <v>9</v>
      </c>
      <c r="B18" s="44" t="s">
        <v>77</v>
      </c>
      <c r="C18" s="55">
        <v>0</v>
      </c>
      <c r="D18" s="55"/>
      <c r="E18" s="55"/>
      <c r="F18" s="55"/>
      <c r="G18" s="55"/>
      <c r="H18" s="56"/>
      <c r="I18" s="47"/>
      <c r="J18" s="47"/>
      <c r="K18" s="47"/>
      <c r="L18" s="47"/>
      <c r="M18" s="47"/>
      <c r="N18" s="47"/>
      <c r="O18" s="47"/>
      <c r="P18" s="47"/>
      <c r="Q18" s="47"/>
      <c r="R18" s="47"/>
      <c r="S18" s="47"/>
      <c r="T18" s="47"/>
      <c r="U18" s="47"/>
      <c r="V18" s="47"/>
      <c r="W18" s="47"/>
      <c r="X18" s="47"/>
      <c r="Y18" s="47"/>
      <c r="Z18" s="47"/>
    </row>
    <row r="19" spans="1:26" s="43" customFormat="1" ht="18.75" x14ac:dyDescent="0.25">
      <c r="A19" s="193" t="s">
        <v>79</v>
      </c>
      <c r="B19" s="194" t="s">
        <v>99</v>
      </c>
      <c r="C19" s="55"/>
      <c r="D19" s="51"/>
      <c r="E19" s="52"/>
      <c r="F19" s="52"/>
      <c r="G19" s="52"/>
      <c r="H19" s="53"/>
      <c r="I19" s="47"/>
      <c r="J19" s="47"/>
      <c r="K19" s="47"/>
      <c r="L19" s="47"/>
      <c r="M19" s="47"/>
      <c r="N19" s="47"/>
      <c r="O19" s="47"/>
      <c r="P19" s="47"/>
      <c r="Q19" s="47"/>
      <c r="R19" s="47"/>
      <c r="S19" s="47"/>
      <c r="T19" s="47"/>
      <c r="U19" s="47"/>
      <c r="V19" s="47"/>
      <c r="W19" s="47"/>
      <c r="X19" s="47"/>
      <c r="Y19" s="47"/>
      <c r="Z19" s="47"/>
    </row>
    <row r="20" spans="1:26" s="43" customFormat="1" ht="30" x14ac:dyDescent="0.25">
      <c r="A20" s="78">
        <v>1</v>
      </c>
      <c r="B20" s="44" t="s">
        <v>197</v>
      </c>
      <c r="C20" s="55">
        <v>0</v>
      </c>
      <c r="D20" s="56"/>
      <c r="E20" s="56"/>
      <c r="F20" s="56"/>
      <c r="G20" s="56"/>
      <c r="H20" s="56"/>
      <c r="I20" s="47"/>
      <c r="J20" s="47"/>
      <c r="K20" s="47"/>
      <c r="L20" s="47"/>
      <c r="M20" s="47"/>
      <c r="N20" s="47"/>
      <c r="O20" s="47"/>
      <c r="P20" s="47"/>
      <c r="Q20" s="47"/>
      <c r="R20" s="47"/>
      <c r="S20" s="47"/>
      <c r="T20" s="47"/>
      <c r="U20" s="47"/>
      <c r="V20" s="47"/>
      <c r="W20" s="47"/>
      <c r="X20" s="47"/>
      <c r="Y20" s="47"/>
      <c r="Z20" s="47"/>
    </row>
    <row r="21" spans="1:26" s="43" customFormat="1" ht="30" x14ac:dyDescent="0.25">
      <c r="A21" s="78">
        <v>2</v>
      </c>
      <c r="B21" s="44" t="s">
        <v>198</v>
      </c>
      <c r="C21" s="55">
        <v>0</v>
      </c>
      <c r="D21" s="56"/>
      <c r="E21" s="56"/>
      <c r="F21" s="56"/>
      <c r="G21" s="56"/>
      <c r="H21" s="56"/>
      <c r="I21" s="47"/>
      <c r="J21" s="47"/>
      <c r="K21" s="47"/>
      <c r="L21" s="47"/>
      <c r="M21" s="47"/>
      <c r="N21" s="47"/>
      <c r="O21" s="47"/>
      <c r="P21" s="47"/>
      <c r="Q21" s="47"/>
      <c r="R21" s="47"/>
      <c r="S21" s="47"/>
      <c r="T21" s="47"/>
      <c r="U21" s="47"/>
      <c r="V21" s="47"/>
      <c r="W21" s="47"/>
      <c r="X21" s="47"/>
      <c r="Y21" s="47"/>
      <c r="Z21" s="47"/>
    </row>
    <row r="22" spans="1:26" s="43" customFormat="1" ht="30" x14ac:dyDescent="0.25">
      <c r="A22" s="78">
        <v>3</v>
      </c>
      <c r="B22" s="44" t="s">
        <v>199</v>
      </c>
      <c r="C22" s="55">
        <v>0</v>
      </c>
      <c r="D22" s="56"/>
      <c r="E22" s="56"/>
      <c r="F22" s="56"/>
      <c r="G22" s="56"/>
      <c r="H22" s="56"/>
      <c r="I22" s="47"/>
      <c r="J22" s="47"/>
      <c r="K22" s="47"/>
      <c r="L22" s="47"/>
      <c r="M22" s="47"/>
      <c r="N22" s="47"/>
      <c r="O22" s="47"/>
      <c r="P22" s="47"/>
      <c r="Q22" s="47"/>
      <c r="R22" s="47"/>
      <c r="S22" s="47"/>
      <c r="T22" s="47"/>
      <c r="U22" s="47"/>
      <c r="V22" s="47"/>
      <c r="W22" s="47"/>
      <c r="X22" s="47"/>
      <c r="Y22" s="47"/>
      <c r="Z22" s="47"/>
    </row>
    <row r="23" spans="1:26" s="43" customFormat="1" ht="45" x14ac:dyDescent="0.25">
      <c r="A23" s="78">
        <v>4</v>
      </c>
      <c r="B23" s="44" t="s">
        <v>200</v>
      </c>
      <c r="C23" s="55">
        <v>0</v>
      </c>
      <c r="D23" s="56"/>
      <c r="E23" s="56"/>
      <c r="F23" s="56"/>
      <c r="G23" s="56"/>
      <c r="H23" s="56"/>
      <c r="I23" s="47"/>
      <c r="J23" s="47"/>
      <c r="K23" s="47"/>
      <c r="L23" s="47"/>
      <c r="M23" s="47"/>
      <c r="N23" s="47"/>
      <c r="O23" s="47"/>
      <c r="P23" s="47"/>
      <c r="Q23" s="47"/>
      <c r="R23" s="47"/>
      <c r="S23" s="47"/>
      <c r="T23" s="47"/>
      <c r="U23" s="47"/>
      <c r="V23" s="47"/>
      <c r="W23" s="47"/>
      <c r="X23" s="47"/>
      <c r="Y23" s="47"/>
      <c r="Z23" s="47"/>
    </row>
    <row r="24" spans="1:26" s="43" customFormat="1" ht="45" x14ac:dyDescent="0.25">
      <c r="A24" s="78">
        <v>5</v>
      </c>
      <c r="B24" s="44" t="s">
        <v>201</v>
      </c>
      <c r="C24" s="55">
        <v>0</v>
      </c>
      <c r="D24" s="56"/>
      <c r="E24" s="56"/>
      <c r="F24" s="56"/>
      <c r="G24" s="56"/>
      <c r="H24" s="56"/>
      <c r="I24" s="47"/>
      <c r="J24" s="47"/>
      <c r="K24" s="47"/>
      <c r="L24" s="47"/>
      <c r="M24" s="47"/>
      <c r="N24" s="47"/>
      <c r="O24" s="47"/>
      <c r="P24" s="47"/>
      <c r="Q24" s="47"/>
      <c r="R24" s="47"/>
      <c r="S24" s="47"/>
      <c r="T24" s="47"/>
      <c r="U24" s="47"/>
      <c r="V24" s="47"/>
      <c r="W24" s="47"/>
      <c r="X24" s="47"/>
      <c r="Y24" s="47"/>
      <c r="Z24" s="47"/>
    </row>
    <row r="25" spans="1:26" s="43" customFormat="1" ht="30" x14ac:dyDescent="0.25">
      <c r="A25" s="78">
        <v>6</v>
      </c>
      <c r="B25" s="44" t="s">
        <v>202</v>
      </c>
      <c r="C25" s="55">
        <v>0</v>
      </c>
      <c r="D25" s="56"/>
      <c r="E25" s="56"/>
      <c r="F25" s="56"/>
      <c r="G25" s="56"/>
      <c r="H25" s="56"/>
      <c r="I25" s="47"/>
      <c r="J25" s="47"/>
      <c r="K25" s="47"/>
      <c r="L25" s="47"/>
      <c r="M25" s="47"/>
      <c r="N25" s="47"/>
      <c r="O25" s="47"/>
      <c r="P25" s="47"/>
      <c r="Q25" s="47"/>
      <c r="R25" s="47"/>
      <c r="S25" s="47"/>
      <c r="T25" s="47"/>
      <c r="U25" s="47"/>
      <c r="V25" s="47"/>
      <c r="W25" s="47"/>
      <c r="X25" s="47"/>
      <c r="Y25" s="47"/>
      <c r="Z25" s="47"/>
    </row>
    <row r="26" spans="1:26" s="43" customFormat="1" ht="18.75" x14ac:dyDescent="0.25">
      <c r="A26" s="193" t="s">
        <v>80</v>
      </c>
      <c r="B26" s="194" t="s">
        <v>100</v>
      </c>
      <c r="C26" s="55"/>
      <c r="D26" s="51"/>
      <c r="E26" s="52"/>
      <c r="F26" s="52"/>
      <c r="G26" s="52"/>
      <c r="H26" s="53"/>
      <c r="I26" s="47"/>
      <c r="J26" s="47"/>
      <c r="K26" s="47"/>
      <c r="L26" s="47"/>
      <c r="M26" s="47"/>
      <c r="N26" s="47"/>
      <c r="O26" s="47"/>
      <c r="P26" s="47"/>
      <c r="Q26" s="47"/>
      <c r="R26" s="47"/>
      <c r="S26" s="47"/>
      <c r="T26" s="47"/>
      <c r="U26" s="47"/>
      <c r="V26" s="47"/>
      <c r="W26" s="47"/>
      <c r="X26" s="47"/>
      <c r="Y26" s="47"/>
      <c r="Z26" s="47"/>
    </row>
    <row r="27" spans="1:26" s="43" customFormat="1" ht="30" x14ac:dyDescent="0.25">
      <c r="A27" s="78">
        <v>1</v>
      </c>
      <c r="B27" s="44" t="s">
        <v>203</v>
      </c>
      <c r="C27" s="55">
        <v>0</v>
      </c>
      <c r="D27" s="56"/>
      <c r="E27" s="56"/>
      <c r="F27" s="56"/>
      <c r="G27" s="56"/>
      <c r="H27" s="56"/>
      <c r="I27" s="47"/>
      <c r="J27" s="47"/>
      <c r="K27" s="47"/>
      <c r="L27" s="47"/>
      <c r="M27" s="47"/>
      <c r="N27" s="47"/>
      <c r="O27" s="47"/>
      <c r="P27" s="47"/>
      <c r="Q27" s="47"/>
      <c r="R27" s="47"/>
      <c r="S27" s="47"/>
      <c r="T27" s="47"/>
      <c r="U27" s="47"/>
      <c r="V27" s="47"/>
      <c r="W27" s="47"/>
      <c r="X27" s="47"/>
      <c r="Y27" s="47"/>
      <c r="Z27" s="47"/>
    </row>
    <row r="28" spans="1:26" s="43" customFormat="1" ht="30" x14ac:dyDescent="0.25">
      <c r="A28" s="78">
        <v>2</v>
      </c>
      <c r="B28" s="44" t="s">
        <v>204</v>
      </c>
      <c r="C28" s="55">
        <v>0</v>
      </c>
      <c r="D28" s="56"/>
      <c r="E28" s="56"/>
      <c r="F28" s="56"/>
      <c r="G28" s="56"/>
      <c r="H28" s="56"/>
      <c r="I28" s="47"/>
      <c r="J28" s="47"/>
      <c r="K28" s="47"/>
      <c r="L28" s="47"/>
      <c r="M28" s="47"/>
      <c r="N28" s="47"/>
      <c r="O28" s="47"/>
      <c r="P28" s="47"/>
      <c r="Q28" s="47"/>
      <c r="R28" s="47"/>
      <c r="S28" s="47"/>
      <c r="T28" s="47"/>
      <c r="U28" s="47"/>
      <c r="V28" s="47"/>
      <c r="W28" s="47"/>
      <c r="X28" s="47"/>
      <c r="Y28" s="47"/>
      <c r="Z28" s="47"/>
    </row>
    <row r="29" spans="1:26" s="43" customFormat="1" ht="30" x14ac:dyDescent="0.25">
      <c r="A29" s="78">
        <v>3</v>
      </c>
      <c r="B29" s="44" t="s">
        <v>205</v>
      </c>
      <c r="C29" s="55">
        <v>0</v>
      </c>
      <c r="D29" s="56"/>
      <c r="E29" s="56"/>
      <c r="F29" s="56"/>
      <c r="G29" s="56"/>
      <c r="H29" s="56"/>
      <c r="I29" s="47"/>
      <c r="J29" s="47"/>
      <c r="K29" s="47"/>
      <c r="L29" s="47"/>
      <c r="M29" s="47"/>
      <c r="N29" s="47"/>
      <c r="O29" s="47"/>
      <c r="P29" s="47"/>
      <c r="Q29" s="47"/>
      <c r="R29" s="47"/>
      <c r="S29" s="47"/>
      <c r="T29" s="47"/>
      <c r="U29" s="47"/>
      <c r="V29" s="47"/>
      <c r="W29" s="47"/>
      <c r="X29" s="47"/>
      <c r="Y29" s="47"/>
      <c r="Z29" s="47"/>
    </row>
    <row r="30" spans="1:26" s="43" customFormat="1" ht="30" x14ac:dyDescent="0.25">
      <c r="A30" s="78">
        <v>4</v>
      </c>
      <c r="B30" s="44" t="s">
        <v>206</v>
      </c>
      <c r="C30" s="55">
        <v>0</v>
      </c>
      <c r="D30" s="56"/>
      <c r="E30" s="56"/>
      <c r="F30" s="56"/>
      <c r="G30" s="56"/>
      <c r="H30" s="56"/>
      <c r="I30" s="47"/>
      <c r="J30" s="47"/>
      <c r="K30" s="47"/>
      <c r="L30" s="47"/>
      <c r="M30" s="47"/>
      <c r="N30" s="47"/>
      <c r="O30" s="47"/>
      <c r="P30" s="47"/>
      <c r="Q30" s="47"/>
      <c r="R30" s="47"/>
      <c r="S30" s="47"/>
      <c r="T30" s="47"/>
      <c r="U30" s="47"/>
      <c r="V30" s="47"/>
      <c r="W30" s="47"/>
      <c r="X30" s="47"/>
      <c r="Y30" s="47"/>
      <c r="Z30" s="47"/>
    </row>
    <row r="31" spans="1:26" s="43" customFormat="1" ht="18.75" x14ac:dyDescent="0.25">
      <c r="A31" s="193" t="s">
        <v>81</v>
      </c>
      <c r="B31" s="194" t="s">
        <v>82</v>
      </c>
      <c r="C31" s="55"/>
      <c r="D31" s="51"/>
      <c r="E31" s="52"/>
      <c r="F31" s="52"/>
      <c r="G31" s="52"/>
      <c r="H31" s="53"/>
      <c r="I31" s="47"/>
      <c r="J31" s="47"/>
      <c r="K31" s="47"/>
      <c r="L31" s="47"/>
      <c r="M31" s="47"/>
      <c r="N31" s="47"/>
      <c r="O31" s="47"/>
      <c r="P31" s="47"/>
      <c r="Q31" s="47"/>
      <c r="R31" s="47"/>
      <c r="S31" s="47"/>
      <c r="T31" s="47"/>
      <c r="U31" s="47"/>
      <c r="V31" s="47"/>
      <c r="W31" s="47"/>
      <c r="X31" s="47"/>
      <c r="Y31" s="47"/>
      <c r="Z31" s="47"/>
    </row>
    <row r="32" spans="1:26" s="43" customFormat="1" ht="30" x14ac:dyDescent="0.25">
      <c r="A32" s="78">
        <v>1</v>
      </c>
      <c r="B32" s="44" t="s">
        <v>207</v>
      </c>
      <c r="C32" s="55">
        <v>0</v>
      </c>
      <c r="D32" s="55"/>
      <c r="E32" s="55"/>
      <c r="F32" s="55"/>
      <c r="G32" s="55"/>
      <c r="H32" s="55"/>
      <c r="I32" s="47"/>
      <c r="J32" s="47"/>
      <c r="K32" s="47"/>
      <c r="L32" s="47"/>
      <c r="M32" s="47"/>
      <c r="N32" s="47"/>
      <c r="O32" s="47"/>
      <c r="P32" s="47"/>
      <c r="Q32" s="47"/>
      <c r="R32" s="47"/>
      <c r="S32" s="47"/>
      <c r="T32" s="47"/>
      <c r="U32" s="47"/>
      <c r="V32" s="47"/>
      <c r="W32" s="47"/>
      <c r="X32" s="47"/>
      <c r="Y32" s="47"/>
      <c r="Z32" s="47"/>
    </row>
    <row r="33" spans="1:26" s="43" customFormat="1" ht="25.5" customHeight="1" x14ac:dyDescent="0.25">
      <c r="A33" s="78">
        <v>2</v>
      </c>
      <c r="B33" s="44" t="s">
        <v>208</v>
      </c>
      <c r="C33" s="55">
        <v>0</v>
      </c>
      <c r="D33" s="55"/>
      <c r="E33" s="55"/>
      <c r="F33" s="55"/>
      <c r="G33" s="55"/>
      <c r="H33" s="55"/>
      <c r="I33" s="47"/>
      <c r="J33" s="47"/>
      <c r="K33" s="47"/>
      <c r="L33" s="47"/>
      <c r="M33" s="47"/>
      <c r="N33" s="47"/>
      <c r="O33" s="47"/>
      <c r="P33" s="47"/>
      <c r="Q33" s="47"/>
      <c r="R33" s="47"/>
      <c r="S33" s="47"/>
      <c r="T33" s="47"/>
      <c r="U33" s="47"/>
      <c r="V33" s="47"/>
      <c r="W33" s="47"/>
      <c r="X33" s="47"/>
      <c r="Y33" s="47"/>
      <c r="Z33" s="47"/>
    </row>
    <row r="34" spans="1:26" s="43" customFormat="1" ht="30" x14ac:dyDescent="0.25">
      <c r="A34" s="78">
        <v>3</v>
      </c>
      <c r="B34" s="44" t="s">
        <v>209</v>
      </c>
      <c r="C34" s="55">
        <v>0</v>
      </c>
      <c r="D34" s="55"/>
      <c r="E34" s="55"/>
      <c r="F34" s="55"/>
      <c r="G34" s="55"/>
      <c r="H34" s="55"/>
      <c r="I34" s="47"/>
      <c r="J34" s="47"/>
      <c r="K34" s="47"/>
      <c r="L34" s="47"/>
      <c r="M34" s="47"/>
      <c r="N34" s="47"/>
      <c r="O34" s="47"/>
      <c r="P34" s="47"/>
      <c r="Q34" s="47"/>
      <c r="R34" s="47"/>
      <c r="S34" s="47"/>
      <c r="T34" s="47"/>
      <c r="U34" s="47"/>
      <c r="V34" s="47"/>
      <c r="W34" s="47"/>
      <c r="X34" s="47"/>
      <c r="Y34" s="47"/>
      <c r="Z34" s="47"/>
    </row>
    <row r="35" spans="1:26" s="43" customFormat="1" ht="30" x14ac:dyDescent="0.25">
      <c r="A35" s="78">
        <v>4</v>
      </c>
      <c r="B35" s="44" t="s">
        <v>210</v>
      </c>
      <c r="C35" s="55">
        <v>0</v>
      </c>
      <c r="D35" s="55"/>
      <c r="E35" s="56"/>
      <c r="F35" s="56"/>
      <c r="G35" s="56"/>
      <c r="H35" s="56"/>
      <c r="I35" s="47"/>
      <c r="J35" s="47"/>
      <c r="K35" s="47"/>
      <c r="L35" s="47"/>
      <c r="M35" s="47"/>
      <c r="N35" s="47"/>
      <c r="O35" s="47"/>
      <c r="P35" s="47"/>
      <c r="Q35" s="47"/>
      <c r="R35" s="47"/>
      <c r="S35" s="47"/>
      <c r="T35" s="47"/>
      <c r="U35" s="47"/>
      <c r="V35" s="47"/>
      <c r="W35" s="47"/>
      <c r="X35" s="47"/>
      <c r="Y35" s="47"/>
      <c r="Z35" s="47"/>
    </row>
    <row r="36" spans="1:26" s="43" customFormat="1" ht="45" x14ac:dyDescent="0.25">
      <c r="A36" s="78">
        <v>5</v>
      </c>
      <c r="B36" s="44" t="s">
        <v>211</v>
      </c>
      <c r="C36" s="55">
        <v>0</v>
      </c>
      <c r="D36" s="55"/>
      <c r="E36" s="56"/>
      <c r="F36" s="56"/>
      <c r="G36" s="56"/>
      <c r="H36" s="56"/>
      <c r="I36" s="47"/>
      <c r="J36" s="47"/>
      <c r="K36" s="47"/>
      <c r="L36" s="47"/>
      <c r="M36" s="47"/>
      <c r="N36" s="47"/>
      <c r="O36" s="47"/>
      <c r="P36" s="47"/>
      <c r="Q36" s="47"/>
      <c r="R36" s="47"/>
      <c r="S36" s="47"/>
      <c r="T36" s="47"/>
      <c r="U36" s="47"/>
      <c r="V36" s="47"/>
      <c r="W36" s="47"/>
      <c r="X36" s="47"/>
      <c r="Y36" s="47"/>
      <c r="Z36" s="47"/>
    </row>
    <row r="37" spans="1:26" s="43" customFormat="1" ht="30" x14ac:dyDescent="0.25">
      <c r="A37" s="78">
        <v>6</v>
      </c>
      <c r="B37" s="44" t="s">
        <v>212</v>
      </c>
      <c r="C37" s="55">
        <v>0</v>
      </c>
      <c r="D37" s="55"/>
      <c r="E37" s="56"/>
      <c r="F37" s="56"/>
      <c r="G37" s="56"/>
      <c r="H37" s="56"/>
      <c r="I37" s="47"/>
      <c r="J37" s="47"/>
      <c r="K37" s="47"/>
      <c r="L37" s="47"/>
      <c r="M37" s="47"/>
      <c r="N37" s="47"/>
      <c r="O37" s="47"/>
      <c r="P37" s="47"/>
      <c r="Q37" s="47"/>
      <c r="R37" s="47"/>
      <c r="S37" s="47"/>
      <c r="T37" s="47"/>
      <c r="U37" s="47"/>
      <c r="V37" s="47"/>
      <c r="W37" s="47"/>
      <c r="X37" s="47"/>
      <c r="Y37" s="47"/>
      <c r="Z37" s="47"/>
    </row>
    <row r="38" spans="1:26" s="43" customFormat="1" ht="30" x14ac:dyDescent="0.25">
      <c r="A38" s="78">
        <v>7</v>
      </c>
      <c r="B38" s="44" t="s">
        <v>83</v>
      </c>
      <c r="C38" s="55">
        <v>0</v>
      </c>
      <c r="D38" s="55"/>
      <c r="E38" s="56"/>
      <c r="F38" s="56"/>
      <c r="G38" s="56"/>
      <c r="H38" s="56"/>
      <c r="I38" s="47"/>
      <c r="J38" s="47"/>
      <c r="K38" s="47"/>
      <c r="L38" s="47"/>
      <c r="M38" s="47"/>
      <c r="N38" s="47"/>
      <c r="O38" s="47"/>
      <c r="P38" s="47"/>
      <c r="Q38" s="47"/>
      <c r="R38" s="47"/>
      <c r="S38" s="47"/>
      <c r="T38" s="47"/>
      <c r="U38" s="47"/>
      <c r="V38" s="47"/>
      <c r="W38" s="47"/>
      <c r="X38" s="47"/>
      <c r="Y38" s="47"/>
      <c r="Z38" s="47"/>
    </row>
    <row r="39" spans="1:26" s="43" customFormat="1" ht="45" x14ac:dyDescent="0.25">
      <c r="A39" s="78">
        <v>8</v>
      </c>
      <c r="B39" s="44" t="s">
        <v>213</v>
      </c>
      <c r="C39" s="55">
        <v>0</v>
      </c>
      <c r="D39" s="55"/>
      <c r="E39" s="56"/>
      <c r="F39" s="56"/>
      <c r="G39" s="56"/>
      <c r="H39" s="56"/>
      <c r="I39" s="47"/>
      <c r="J39" s="47"/>
      <c r="K39" s="47"/>
      <c r="L39" s="47"/>
      <c r="M39" s="47"/>
      <c r="N39" s="47"/>
      <c r="O39" s="47"/>
      <c r="P39" s="47"/>
      <c r="Q39" s="47"/>
      <c r="R39" s="47"/>
      <c r="S39" s="47"/>
      <c r="T39" s="47"/>
      <c r="U39" s="47"/>
      <c r="V39" s="47"/>
      <c r="W39" s="47"/>
      <c r="X39" s="47"/>
      <c r="Y39" s="47"/>
      <c r="Z39" s="47"/>
    </row>
    <row r="40" spans="1:26" s="43" customFormat="1" ht="60" x14ac:dyDescent="0.25">
      <c r="A40" s="78">
        <v>9</v>
      </c>
      <c r="B40" s="44" t="s">
        <v>214</v>
      </c>
      <c r="C40" s="55">
        <v>0</v>
      </c>
      <c r="D40" s="55"/>
      <c r="E40" s="56"/>
      <c r="F40" s="56"/>
      <c r="G40" s="56"/>
      <c r="H40" s="56"/>
      <c r="I40" s="47"/>
      <c r="J40" s="47"/>
      <c r="K40" s="47"/>
      <c r="L40" s="47"/>
      <c r="M40" s="47"/>
      <c r="N40" s="47"/>
      <c r="O40" s="47"/>
      <c r="P40" s="47"/>
      <c r="Q40" s="47"/>
      <c r="R40" s="47"/>
      <c r="S40" s="47"/>
      <c r="T40" s="47"/>
      <c r="U40" s="47"/>
      <c r="V40" s="47"/>
      <c r="W40" s="47"/>
      <c r="X40" s="47"/>
      <c r="Y40" s="47"/>
      <c r="Z40" s="47"/>
    </row>
    <row r="41" spans="1:26" s="43" customFormat="1" ht="18.75" x14ac:dyDescent="0.25">
      <c r="A41" s="193" t="s">
        <v>101</v>
      </c>
      <c r="B41" s="194" t="s">
        <v>225</v>
      </c>
      <c r="C41" s="55"/>
      <c r="D41" s="51"/>
      <c r="E41" s="52"/>
      <c r="F41" s="52"/>
      <c r="G41" s="52"/>
      <c r="H41" s="53"/>
      <c r="I41" s="47"/>
      <c r="J41" s="47"/>
      <c r="K41" s="47"/>
      <c r="L41" s="47"/>
      <c r="M41" s="47"/>
      <c r="N41" s="47"/>
      <c r="O41" s="47"/>
      <c r="P41" s="47"/>
      <c r="Q41" s="47"/>
      <c r="R41" s="47"/>
      <c r="S41" s="47"/>
      <c r="T41" s="47"/>
      <c r="U41" s="47"/>
      <c r="V41" s="47"/>
      <c r="W41" s="47"/>
      <c r="X41" s="47"/>
      <c r="Y41" s="47"/>
      <c r="Z41" s="47"/>
    </row>
    <row r="42" spans="1:26" s="43" customFormat="1" ht="60" x14ac:dyDescent="0.25">
      <c r="A42" s="78">
        <v>1</v>
      </c>
      <c r="B42" s="44" t="s">
        <v>226</v>
      </c>
      <c r="C42" s="55">
        <v>0</v>
      </c>
      <c r="D42" s="55"/>
      <c r="E42" s="55"/>
      <c r="F42" s="55"/>
      <c r="G42" s="55"/>
      <c r="H42" s="55"/>
      <c r="I42" s="47"/>
      <c r="J42" s="47"/>
      <c r="K42" s="47"/>
      <c r="L42" s="47"/>
      <c r="M42" s="47"/>
      <c r="N42" s="47"/>
      <c r="O42" s="47"/>
      <c r="P42" s="47"/>
      <c r="Q42" s="47"/>
      <c r="R42" s="47"/>
      <c r="S42" s="47"/>
      <c r="T42" s="47"/>
      <c r="U42" s="47"/>
      <c r="V42" s="47"/>
      <c r="W42" s="47"/>
      <c r="X42" s="47"/>
      <c r="Y42" s="47"/>
      <c r="Z42" s="47"/>
    </row>
    <row r="43" spans="1:26" s="43" customFormat="1" ht="75" x14ac:dyDescent="0.25">
      <c r="A43" s="78">
        <v>2</v>
      </c>
      <c r="B43" s="44" t="s">
        <v>230</v>
      </c>
      <c r="C43" s="55">
        <v>0</v>
      </c>
      <c r="D43" s="55"/>
      <c r="E43" s="55"/>
      <c r="F43" s="55"/>
      <c r="G43" s="55"/>
      <c r="H43" s="55"/>
      <c r="I43" s="47"/>
      <c r="J43" s="47"/>
      <c r="K43" s="47"/>
      <c r="L43" s="47"/>
      <c r="M43" s="47"/>
      <c r="N43" s="47"/>
      <c r="O43" s="47"/>
      <c r="P43" s="47"/>
      <c r="Q43" s="47"/>
      <c r="R43" s="47"/>
      <c r="S43" s="47"/>
      <c r="T43" s="47"/>
      <c r="U43" s="47"/>
      <c r="V43" s="47"/>
      <c r="W43" s="47"/>
      <c r="X43" s="47"/>
      <c r="Y43" s="47"/>
      <c r="Z43" s="47"/>
    </row>
    <row r="44" spans="1:26" s="43" customFormat="1" ht="18.75" x14ac:dyDescent="0.25">
      <c r="A44" s="78">
        <v>3</v>
      </c>
      <c r="B44" s="44" t="s">
        <v>215</v>
      </c>
      <c r="C44" s="55">
        <v>0</v>
      </c>
      <c r="D44" s="55"/>
      <c r="E44" s="55"/>
      <c r="F44" s="55"/>
      <c r="G44" s="55"/>
      <c r="H44" s="55"/>
      <c r="I44" s="47"/>
      <c r="J44" s="47"/>
      <c r="K44" s="47"/>
      <c r="L44" s="47"/>
      <c r="M44" s="47"/>
      <c r="N44" s="47"/>
      <c r="O44" s="47"/>
      <c r="P44" s="47"/>
      <c r="Q44" s="47"/>
      <c r="R44" s="47"/>
      <c r="S44" s="47"/>
      <c r="T44" s="47"/>
      <c r="U44" s="47"/>
      <c r="V44" s="47"/>
      <c r="W44" s="47"/>
      <c r="X44" s="47"/>
      <c r="Y44" s="47"/>
      <c r="Z44" s="47"/>
    </row>
    <row r="45" spans="1:26" s="43" customFormat="1" ht="75" x14ac:dyDescent="0.25">
      <c r="A45" s="78">
        <v>4</v>
      </c>
      <c r="B45" s="44" t="s">
        <v>227</v>
      </c>
      <c r="C45" s="55">
        <v>0</v>
      </c>
      <c r="D45" s="55"/>
      <c r="E45" s="56"/>
      <c r="F45" s="56"/>
      <c r="G45" s="56"/>
      <c r="H45" s="56"/>
      <c r="I45" s="47"/>
      <c r="J45" s="47"/>
      <c r="K45" s="47"/>
      <c r="L45" s="47"/>
      <c r="M45" s="47"/>
      <c r="N45" s="47"/>
      <c r="O45" s="47"/>
      <c r="P45" s="47"/>
      <c r="Q45" s="47"/>
      <c r="R45" s="47"/>
      <c r="S45" s="47"/>
      <c r="T45" s="47"/>
      <c r="U45" s="47"/>
      <c r="V45" s="47"/>
      <c r="W45" s="47"/>
      <c r="X45" s="47"/>
      <c r="Y45" s="47"/>
      <c r="Z45" s="47"/>
    </row>
    <row r="46" spans="1:26" s="43" customFormat="1" ht="30" x14ac:dyDescent="0.25">
      <c r="A46" s="78">
        <v>5</v>
      </c>
      <c r="B46" s="44" t="s">
        <v>228</v>
      </c>
      <c r="C46" s="55">
        <v>0</v>
      </c>
      <c r="D46" s="55"/>
      <c r="E46" s="56"/>
      <c r="F46" s="56"/>
      <c r="G46" s="56"/>
      <c r="H46" s="56"/>
      <c r="I46" s="47"/>
      <c r="J46" s="47"/>
      <c r="K46" s="47"/>
      <c r="L46" s="47"/>
      <c r="M46" s="47"/>
      <c r="N46" s="47"/>
      <c r="O46" s="47"/>
      <c r="P46" s="47"/>
      <c r="Q46" s="47"/>
      <c r="R46" s="47"/>
      <c r="S46" s="47"/>
      <c r="T46" s="47"/>
      <c r="U46" s="47"/>
      <c r="V46" s="47"/>
      <c r="W46" s="47"/>
      <c r="X46" s="47"/>
      <c r="Y46" s="47"/>
      <c r="Z46" s="47"/>
    </row>
    <row r="47" spans="1:26" s="43" customFormat="1" ht="30" x14ac:dyDescent="0.25">
      <c r="A47" s="78">
        <v>6</v>
      </c>
      <c r="B47" s="57" t="s">
        <v>229</v>
      </c>
      <c r="C47" s="55">
        <v>0</v>
      </c>
      <c r="D47" s="55"/>
      <c r="E47" s="56"/>
      <c r="F47" s="56"/>
      <c r="G47" s="56"/>
      <c r="H47" s="56"/>
      <c r="I47" s="47"/>
      <c r="J47" s="47"/>
      <c r="K47" s="47"/>
      <c r="L47" s="47"/>
      <c r="M47" s="47"/>
      <c r="N47" s="47"/>
      <c r="O47" s="47"/>
      <c r="P47" s="47"/>
      <c r="Q47" s="47"/>
      <c r="R47" s="47"/>
      <c r="S47" s="47"/>
      <c r="T47" s="47"/>
      <c r="U47" s="47"/>
      <c r="V47" s="47"/>
      <c r="W47" s="47"/>
      <c r="X47" s="47"/>
      <c r="Y47" s="47"/>
      <c r="Z47" s="47"/>
    </row>
    <row r="48" spans="1:26" s="43" customFormat="1" ht="18.75" x14ac:dyDescent="0.25">
      <c r="A48" s="193" t="s">
        <v>102</v>
      </c>
      <c r="B48" s="194" t="s">
        <v>0</v>
      </c>
      <c r="C48" s="55"/>
      <c r="D48" s="51"/>
      <c r="E48" s="52"/>
      <c r="F48" s="52"/>
      <c r="G48" s="52"/>
      <c r="H48" s="53"/>
      <c r="I48" s="47"/>
      <c r="J48" s="47"/>
      <c r="K48" s="47"/>
      <c r="L48" s="47"/>
      <c r="M48" s="47"/>
      <c r="N48" s="47"/>
      <c r="O48" s="47"/>
      <c r="P48" s="47"/>
      <c r="Q48" s="47"/>
      <c r="R48" s="47"/>
      <c r="S48" s="47"/>
      <c r="T48" s="47"/>
      <c r="U48" s="47"/>
      <c r="V48" s="47"/>
      <c r="W48" s="47"/>
      <c r="X48" s="47"/>
      <c r="Y48" s="47"/>
      <c r="Z48" s="47"/>
    </row>
    <row r="49" spans="1:26" s="43" customFormat="1" ht="30" x14ac:dyDescent="0.25">
      <c r="A49" s="78">
        <v>1</v>
      </c>
      <c r="B49" s="44" t="s">
        <v>216</v>
      </c>
      <c r="C49" s="55">
        <v>0</v>
      </c>
      <c r="D49" s="55"/>
      <c r="E49" s="55"/>
      <c r="F49" s="55"/>
      <c r="G49" s="55"/>
      <c r="H49" s="55"/>
      <c r="I49" s="47"/>
      <c r="J49" s="47"/>
      <c r="K49" s="47"/>
      <c r="L49" s="47"/>
      <c r="M49" s="47"/>
      <c r="N49" s="47"/>
      <c r="O49" s="47"/>
      <c r="P49" s="47"/>
      <c r="Q49" s="47"/>
      <c r="R49" s="47"/>
      <c r="S49" s="47"/>
      <c r="T49" s="47"/>
      <c r="U49" s="47"/>
      <c r="V49" s="47"/>
      <c r="W49" s="47"/>
      <c r="X49" s="47"/>
      <c r="Y49" s="47"/>
      <c r="Z49" s="47"/>
    </row>
    <row r="50" spans="1:26" s="43" customFormat="1" ht="18.75" x14ac:dyDescent="0.25">
      <c r="A50" s="78">
        <v>2</v>
      </c>
      <c r="B50" s="44" t="s">
        <v>217</v>
      </c>
      <c r="C50" s="55">
        <v>0</v>
      </c>
      <c r="D50" s="55"/>
      <c r="E50" s="55"/>
      <c r="F50" s="55"/>
      <c r="G50" s="55"/>
      <c r="H50" s="55"/>
      <c r="I50" s="47"/>
      <c r="J50" s="47"/>
      <c r="K50" s="47"/>
      <c r="L50" s="47"/>
      <c r="M50" s="47"/>
      <c r="N50" s="47"/>
      <c r="O50" s="47"/>
      <c r="P50" s="47"/>
      <c r="Q50" s="47"/>
      <c r="R50" s="47"/>
      <c r="S50" s="47"/>
      <c r="T50" s="47"/>
      <c r="U50" s="47"/>
      <c r="V50" s="47"/>
      <c r="W50" s="47"/>
      <c r="X50" s="47"/>
      <c r="Y50" s="47"/>
      <c r="Z50" s="47"/>
    </row>
    <row r="51" spans="1:26" s="43" customFormat="1" ht="30" x14ac:dyDescent="0.25">
      <c r="A51" s="78">
        <v>3</v>
      </c>
      <c r="B51" s="44" t="s">
        <v>218</v>
      </c>
      <c r="C51" s="55">
        <v>0</v>
      </c>
      <c r="D51" s="55"/>
      <c r="E51" s="55"/>
      <c r="F51" s="55"/>
      <c r="G51" s="55"/>
      <c r="H51" s="55"/>
      <c r="I51" s="47"/>
      <c r="J51" s="47"/>
      <c r="K51" s="47"/>
      <c r="L51" s="47"/>
      <c r="M51" s="47"/>
      <c r="N51" s="47"/>
      <c r="O51" s="47"/>
      <c r="P51" s="47"/>
      <c r="Q51" s="47"/>
      <c r="R51" s="47"/>
      <c r="S51" s="47"/>
      <c r="T51" s="47"/>
      <c r="U51" s="47"/>
      <c r="V51" s="47"/>
      <c r="W51" s="47"/>
      <c r="X51" s="47"/>
      <c r="Y51" s="47"/>
      <c r="Z51" s="47"/>
    </row>
    <row r="52" spans="1:26" s="43" customFormat="1" ht="30" x14ac:dyDescent="0.25">
      <c r="A52" s="78">
        <v>4</v>
      </c>
      <c r="B52" s="44" t="s">
        <v>219</v>
      </c>
      <c r="C52" s="55">
        <v>0</v>
      </c>
      <c r="D52" s="55"/>
      <c r="E52" s="55"/>
      <c r="F52" s="55"/>
      <c r="G52" s="55"/>
      <c r="H52" s="55"/>
      <c r="I52" s="47"/>
      <c r="J52" s="47"/>
      <c r="K52" s="47"/>
      <c r="L52" s="47"/>
      <c r="M52" s="47"/>
      <c r="N52" s="47"/>
      <c r="O52" s="47"/>
      <c r="P52" s="47"/>
      <c r="Q52" s="47"/>
      <c r="R52" s="47"/>
      <c r="S52" s="47"/>
      <c r="T52" s="47"/>
      <c r="U52" s="47"/>
      <c r="V52" s="47"/>
      <c r="W52" s="47"/>
      <c r="X52" s="47"/>
      <c r="Y52" s="47"/>
      <c r="Z52" s="47"/>
    </row>
    <row r="53" spans="1:26" s="43" customFormat="1" ht="30" x14ac:dyDescent="0.25">
      <c r="A53" s="78">
        <v>5</v>
      </c>
      <c r="B53" s="44" t="s">
        <v>220</v>
      </c>
      <c r="C53" s="55">
        <v>0</v>
      </c>
      <c r="D53" s="55"/>
      <c r="E53" s="55"/>
      <c r="F53" s="55"/>
      <c r="G53" s="55"/>
      <c r="H53" s="55"/>
      <c r="I53" s="47"/>
      <c r="J53" s="47"/>
      <c r="K53" s="47"/>
      <c r="L53" s="47"/>
      <c r="M53" s="47"/>
      <c r="N53" s="47"/>
      <c r="O53" s="47"/>
      <c r="P53" s="47"/>
      <c r="Q53" s="47"/>
      <c r="R53" s="47"/>
      <c r="S53" s="47"/>
      <c r="T53" s="47"/>
      <c r="U53" s="47"/>
      <c r="V53" s="47"/>
      <c r="W53" s="47"/>
      <c r="X53" s="47"/>
      <c r="Y53" s="47"/>
      <c r="Z53" s="47"/>
    </row>
    <row r="54" spans="1:26" s="43" customFormat="1" ht="45" x14ac:dyDescent="0.25">
      <c r="A54" s="78">
        <v>6</v>
      </c>
      <c r="B54" s="44" t="s">
        <v>221</v>
      </c>
      <c r="C54" s="55">
        <v>0</v>
      </c>
      <c r="D54" s="55"/>
      <c r="E54" s="56"/>
      <c r="F54" s="56"/>
      <c r="G54" s="56"/>
      <c r="H54" s="56"/>
      <c r="I54" s="47"/>
      <c r="J54" s="47"/>
      <c r="K54" s="47"/>
      <c r="L54" s="47"/>
      <c r="M54" s="47"/>
      <c r="N54" s="47"/>
      <c r="O54" s="47"/>
      <c r="P54" s="47"/>
      <c r="Q54" s="47"/>
      <c r="R54" s="47"/>
      <c r="S54" s="47"/>
      <c r="T54" s="47"/>
      <c r="U54" s="47"/>
      <c r="V54" s="47"/>
      <c r="W54" s="47"/>
      <c r="X54" s="47"/>
      <c r="Y54" s="47"/>
      <c r="Z54" s="47"/>
    </row>
    <row r="55" spans="1:26" s="43" customFormat="1" ht="30" x14ac:dyDescent="0.25">
      <c r="A55" s="78">
        <v>7</v>
      </c>
      <c r="B55" s="44" t="s">
        <v>222</v>
      </c>
      <c r="C55" s="55">
        <v>0</v>
      </c>
      <c r="D55" s="55"/>
      <c r="E55" s="56"/>
      <c r="F55" s="56"/>
      <c r="G55" s="56"/>
      <c r="H55" s="56"/>
      <c r="I55" s="47"/>
      <c r="J55" s="47"/>
      <c r="K55" s="47"/>
      <c r="L55" s="47"/>
      <c r="M55" s="47"/>
      <c r="N55" s="47"/>
      <c r="O55" s="47"/>
      <c r="P55" s="47"/>
      <c r="Q55" s="47"/>
      <c r="R55" s="47"/>
      <c r="S55" s="47"/>
      <c r="T55" s="47"/>
      <c r="U55" s="47"/>
      <c r="V55" s="47"/>
      <c r="W55" s="47"/>
      <c r="X55" s="47"/>
      <c r="Y55" s="47"/>
      <c r="Z55" s="47"/>
    </row>
    <row r="56" spans="1:26" s="43" customFormat="1" ht="30" x14ac:dyDescent="0.25">
      <c r="A56" s="78">
        <v>8</v>
      </c>
      <c r="B56" s="44" t="s">
        <v>223</v>
      </c>
      <c r="C56" s="55">
        <v>0</v>
      </c>
      <c r="D56" s="55"/>
      <c r="E56" s="56"/>
      <c r="F56" s="56"/>
      <c r="G56" s="56"/>
      <c r="H56" s="56"/>
      <c r="I56" s="47"/>
      <c r="J56" s="47"/>
      <c r="K56" s="47"/>
      <c r="L56" s="47"/>
      <c r="M56" s="47"/>
      <c r="N56" s="47"/>
      <c r="O56" s="47"/>
      <c r="P56" s="47"/>
      <c r="Q56" s="47"/>
      <c r="R56" s="47"/>
      <c r="S56" s="47"/>
      <c r="T56" s="47"/>
      <c r="U56" s="47"/>
      <c r="V56" s="47"/>
      <c r="W56" s="47"/>
      <c r="X56" s="47"/>
      <c r="Y56" s="47"/>
      <c r="Z56" s="47"/>
    </row>
    <row r="57" spans="1:26" s="43" customFormat="1" ht="19.5" thickBot="1" x14ac:dyDescent="0.3">
      <c r="A57" s="78">
        <v>9</v>
      </c>
      <c r="B57" s="157" t="s">
        <v>224</v>
      </c>
      <c r="C57" s="55">
        <v>0</v>
      </c>
      <c r="D57" s="55"/>
      <c r="E57" s="158"/>
      <c r="F57" s="158"/>
      <c r="G57" s="158"/>
      <c r="H57" s="158"/>
      <c r="I57" s="47"/>
      <c r="J57" s="47"/>
      <c r="K57" s="47"/>
      <c r="L57" s="47"/>
      <c r="M57" s="47"/>
      <c r="N57" s="47"/>
      <c r="O57" s="47"/>
      <c r="P57" s="47"/>
      <c r="Q57" s="47"/>
      <c r="R57" s="47"/>
      <c r="S57" s="47"/>
      <c r="T57" s="47"/>
      <c r="U57" s="47"/>
      <c r="V57" s="47"/>
      <c r="W57" s="47"/>
      <c r="X57" s="47"/>
      <c r="Y57" s="47"/>
      <c r="Z57" s="47"/>
    </row>
    <row r="58" spans="1:26" s="43" customFormat="1" ht="19.5" thickBot="1" x14ac:dyDescent="0.3">
      <c r="A58" s="156"/>
      <c r="B58" s="160" t="s">
        <v>157</v>
      </c>
      <c r="C58" s="159">
        <f t="shared" ref="C58:H58" si="0">AVERAGE(C49:C57,C42:C47,C32:C40,C27:C30,C20:C25,C10:C18)</f>
        <v>0</v>
      </c>
      <c r="D58" s="159" t="e">
        <f t="shared" si="0"/>
        <v>#DIV/0!</v>
      </c>
      <c r="E58" s="159" t="e">
        <f t="shared" si="0"/>
        <v>#DIV/0!</v>
      </c>
      <c r="F58" s="159" t="e">
        <f t="shared" si="0"/>
        <v>#DIV/0!</v>
      </c>
      <c r="G58" s="159" t="e">
        <f t="shared" si="0"/>
        <v>#DIV/0!</v>
      </c>
      <c r="H58" s="159" t="e">
        <f t="shared" si="0"/>
        <v>#DIV/0!</v>
      </c>
      <c r="I58" s="47"/>
      <c r="J58" s="47"/>
      <c r="K58" s="47"/>
      <c r="L58" s="47"/>
      <c r="M58" s="47"/>
      <c r="N58" s="47"/>
      <c r="O58" s="47"/>
      <c r="P58" s="47"/>
      <c r="Q58" s="47"/>
      <c r="R58" s="47"/>
      <c r="S58" s="47"/>
      <c r="T58" s="47"/>
      <c r="U58" s="47"/>
      <c r="V58" s="47"/>
      <c r="W58" s="47"/>
      <c r="X58" s="47"/>
      <c r="Y58" s="47"/>
      <c r="Z58" s="47"/>
    </row>
  </sheetData>
  <mergeCells count="7">
    <mergeCell ref="G5:G8"/>
    <mergeCell ref="H5:H8"/>
    <mergeCell ref="C2:H4"/>
    <mergeCell ref="C5:C8"/>
    <mergeCell ref="D5:D8"/>
    <mergeCell ref="E5:E8"/>
    <mergeCell ref="F5:F8"/>
  </mergeCells>
  <phoneticPr fontId="5" type="noConversion"/>
  <conditionalFormatting sqref="D27:H30 C10:H10 D20:H25 D32:H40 D42:H47 D49:H50 D52:H57 D11:H18 C11:C57">
    <cfRule type="colorScale" priority="16">
      <colorScale>
        <cfvo type="min"/>
        <cfvo type="percentile" val="50"/>
        <cfvo type="max"/>
        <color rgb="FFF8696B"/>
        <color rgb="FFFFEB84"/>
        <color rgb="FF63BE7B"/>
      </colorScale>
    </cfRule>
  </conditionalFormatting>
  <conditionalFormatting sqref="C58:H58">
    <cfRule type="colorScale" priority="15">
      <colorScale>
        <cfvo type="min"/>
        <cfvo type="percentile" val="50"/>
        <cfvo type="max"/>
        <color rgb="FFF8696B"/>
        <color rgb="FFFFEB84"/>
        <color rgb="FF63BE7B"/>
      </colorScale>
    </cfRule>
  </conditionalFormatting>
  <conditionalFormatting sqref="D51:H51">
    <cfRule type="colorScale" priority="14">
      <colorScale>
        <cfvo type="min"/>
        <cfvo type="percentile" val="50"/>
        <cfvo type="max"/>
        <color rgb="FFF8696B"/>
        <color rgb="FFFFEB84"/>
        <color rgb="FF63BE7B"/>
      </colorScale>
    </cfRule>
  </conditionalFormatting>
  <conditionalFormatting sqref="C58:H58 D49:H57">
    <cfRule type="colorScale" priority="12">
      <colorScale>
        <cfvo type="min"/>
        <cfvo type="percentile" val="50"/>
        <cfvo type="max"/>
        <color rgb="FFF8696B"/>
        <color rgb="FFFFEB84"/>
        <color rgb="FF63BE7B"/>
      </colorScale>
    </cfRule>
  </conditionalFormatting>
  <conditionalFormatting sqref="D32:H40">
    <cfRule type="colorScale" priority="11">
      <colorScale>
        <cfvo type="min"/>
        <cfvo type="percentile" val="50"/>
        <cfvo type="max"/>
        <color rgb="FFF8696B"/>
        <color rgb="FFFFEB84"/>
        <color rgb="FF63BE7B"/>
      </colorScale>
    </cfRule>
  </conditionalFormatting>
  <conditionalFormatting sqref="D27:H30">
    <cfRule type="colorScale" priority="10">
      <colorScale>
        <cfvo type="min"/>
        <cfvo type="percentile" val="50"/>
        <cfvo type="max"/>
        <color rgb="FFF8696B"/>
        <color rgb="FFFFEB84"/>
        <color rgb="FF63BE7B"/>
      </colorScale>
    </cfRule>
  </conditionalFormatting>
  <conditionalFormatting sqref="D20:H25">
    <cfRule type="colorScale" priority="9">
      <colorScale>
        <cfvo type="min"/>
        <cfvo type="percentile" val="50"/>
        <cfvo type="max"/>
        <color rgb="FFF8696B"/>
        <color rgb="FFFFEB84"/>
        <color rgb="FF63BE7B"/>
      </colorScale>
    </cfRule>
  </conditionalFormatting>
  <conditionalFormatting sqref="C10:H10 D11:H18 C11:C57">
    <cfRule type="colorScale" priority="8">
      <colorScale>
        <cfvo type="min"/>
        <cfvo type="percentile" val="50"/>
        <cfvo type="max"/>
        <color rgb="FFF8696B"/>
        <color rgb="FFFFEB84"/>
        <color rgb="FF63BE7B"/>
      </colorScale>
    </cfRule>
  </conditionalFormatting>
  <conditionalFormatting sqref="C10:C57">
    <cfRule type="colorScale" priority="7">
      <colorScale>
        <cfvo type="min"/>
        <cfvo type="percentile" val="50"/>
        <cfvo type="max"/>
        <color rgb="FFF8696B"/>
        <color rgb="FFFFEB84"/>
        <color rgb="FF63BE7B"/>
      </colorScale>
    </cfRule>
  </conditionalFormatting>
  <conditionalFormatting sqref="C10:C58">
    <cfRule type="colorScale" priority="6">
      <colorScale>
        <cfvo type="min"/>
        <cfvo type="percentile" val="50"/>
        <cfvo type="max"/>
        <color rgb="FFF8696B"/>
        <color rgb="FFFFEB84"/>
        <color rgb="FF63BE7B"/>
      </colorScale>
    </cfRule>
  </conditionalFormatting>
  <conditionalFormatting sqref="D10:D18 D20:D25 D27:D30 D32:D40 D42:D47 D49:D58">
    <cfRule type="colorScale" priority="5">
      <colorScale>
        <cfvo type="min"/>
        <cfvo type="percentile" val="50"/>
        <cfvo type="max"/>
        <color rgb="FFF8696B"/>
        <color rgb="FFFFEB84"/>
        <color rgb="FF63BE7B"/>
      </colorScale>
    </cfRule>
  </conditionalFormatting>
  <conditionalFormatting sqref="E10:E18 E20:E25 E27:E30 E32:E40 E42:E47 E49:E58">
    <cfRule type="colorScale" priority="4">
      <colorScale>
        <cfvo type="min"/>
        <cfvo type="percentile" val="50"/>
        <cfvo type="max"/>
        <color rgb="FFF8696B"/>
        <color rgb="FFFFEB84"/>
        <color rgb="FF63BE7B"/>
      </colorScale>
    </cfRule>
  </conditionalFormatting>
  <conditionalFormatting sqref="F10:F18 F20:F25 F27:F30 F32:F40 F42:F47 F49:F58">
    <cfRule type="colorScale" priority="3">
      <colorScale>
        <cfvo type="min"/>
        <cfvo type="percentile" val="50"/>
        <cfvo type="max"/>
        <color rgb="FFF8696B"/>
        <color rgb="FFFFEB84"/>
        <color rgb="FF63BE7B"/>
      </colorScale>
    </cfRule>
  </conditionalFormatting>
  <conditionalFormatting sqref="G10:G18 G20:G25 G27:G30 G32:G40 G42:G47 G49:G58">
    <cfRule type="colorScale" priority="2">
      <colorScale>
        <cfvo type="min"/>
        <cfvo type="percentile" val="50"/>
        <cfvo type="max"/>
        <color rgb="FFF8696B"/>
        <color rgb="FFFFEB84"/>
        <color rgb="FF63BE7B"/>
      </colorScale>
    </cfRule>
  </conditionalFormatting>
  <conditionalFormatting sqref="H10:H18 H20:H25 H27:H30 H32:H40 H42:H47 H49:H58">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D32:H40 D42:H47 D27:H30 C10:C57 D49:H57 D10:H18 D20:H25">
      <formula1>$A$3:$A$8</formula1>
    </dataValidation>
  </dataValidations>
  <pageMargins left="0.7" right="0.7" top="0.75" bottom="0.75" header="0.3" footer="0.3"/>
  <pageSetup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showRowColHeaders="0" zoomScale="89" zoomScaleNormal="89" workbookViewId="0">
      <selection activeCell="M11" sqref="M11"/>
    </sheetView>
  </sheetViews>
  <sheetFormatPr defaultRowHeight="15" x14ac:dyDescent="0.25"/>
  <cols>
    <col min="2" max="2" width="42.140625" style="79" customWidth="1"/>
    <col min="3" max="3" width="16.28515625" customWidth="1"/>
    <col min="5" max="5" width="2.7109375" bestFit="1" customWidth="1"/>
    <col min="6" max="6" width="21.85546875" bestFit="1" customWidth="1"/>
    <col min="8" max="8" width="4.140625" customWidth="1"/>
    <col min="9" max="9" width="45.5703125" bestFit="1" customWidth="1"/>
    <col min="10" max="10" width="9.42578125" customWidth="1"/>
    <col min="15" max="15" width="0" hidden="1" customWidth="1"/>
    <col min="16" max="16" width="120.42578125" style="59" hidden="1" customWidth="1"/>
  </cols>
  <sheetData>
    <row r="1" spans="1:16" s="58" customFormat="1" x14ac:dyDescent="0.25">
      <c r="B1" s="79"/>
      <c r="P1" s="59"/>
    </row>
    <row r="2" spans="1:16" s="58" customFormat="1" ht="15.75" x14ac:dyDescent="0.25">
      <c r="B2" s="79"/>
      <c r="E2" s="86">
        <v>0</v>
      </c>
      <c r="F2" s="86" t="s">
        <v>93</v>
      </c>
      <c r="H2" s="80" t="s">
        <v>74</v>
      </c>
      <c r="I2" s="80" t="s">
        <v>75</v>
      </c>
      <c r="J2" s="176">
        <f>AVERAGE(C11:C19)</f>
        <v>0</v>
      </c>
      <c r="K2" s="200">
        <f>SUM(C11:C19)/45</f>
        <v>0</v>
      </c>
      <c r="P2" s="59"/>
    </row>
    <row r="3" spans="1:16" s="58" customFormat="1" ht="15.75" x14ac:dyDescent="0.25">
      <c r="B3" s="79"/>
      <c r="E3" s="86">
        <v>1</v>
      </c>
      <c r="F3" s="86" t="s">
        <v>94</v>
      </c>
      <c r="H3" s="80" t="s">
        <v>79</v>
      </c>
      <c r="I3" s="80" t="s">
        <v>99</v>
      </c>
      <c r="J3" s="204">
        <f>AVERAGE(C21:C26)</f>
        <v>0</v>
      </c>
      <c r="K3" s="200">
        <f>SUM(C21:C26)/30</f>
        <v>0</v>
      </c>
      <c r="P3" s="59"/>
    </row>
    <row r="4" spans="1:16" s="58" customFormat="1" ht="15" customHeight="1" x14ac:dyDescent="0.25">
      <c r="B4" s="79"/>
      <c r="E4" s="86">
        <v>2</v>
      </c>
      <c r="F4" s="86" t="s">
        <v>95</v>
      </c>
      <c r="H4" s="80" t="s">
        <v>80</v>
      </c>
      <c r="I4" s="80" t="s">
        <v>100</v>
      </c>
      <c r="J4" s="176">
        <f>AVERAGE(C28:C31)</f>
        <v>0</v>
      </c>
      <c r="K4" s="200">
        <f>SUM(C28:C31)/20</f>
        <v>0</v>
      </c>
      <c r="O4" s="177">
        <v>0</v>
      </c>
      <c r="P4" s="178" t="s">
        <v>170</v>
      </c>
    </row>
    <row r="5" spans="1:16" s="58" customFormat="1" ht="18.75" x14ac:dyDescent="0.3">
      <c r="A5" s="179" t="s">
        <v>92</v>
      </c>
      <c r="B5" s="180"/>
      <c r="C5" s="184">
        <f>AVERAGE(C11:C19,C21:C26,C28:C31,C33:C41,C43:C48,C50:C58)</f>
        <v>0</v>
      </c>
      <c r="E5" s="86">
        <v>3</v>
      </c>
      <c r="F5" s="86" t="s">
        <v>96</v>
      </c>
      <c r="H5" s="80" t="s">
        <v>81</v>
      </c>
      <c r="I5" s="80" t="s">
        <v>82</v>
      </c>
      <c r="J5" s="176">
        <f>AVERAGE(C33:C41)</f>
        <v>0</v>
      </c>
      <c r="K5" s="200">
        <f>SUM(C33:C41)/45</f>
        <v>0</v>
      </c>
      <c r="O5" s="177">
        <v>1</v>
      </c>
      <c r="P5" s="178" t="s">
        <v>171</v>
      </c>
    </row>
    <row r="6" spans="1:16" s="58" customFormat="1" ht="21" x14ac:dyDescent="0.35">
      <c r="A6" s="183" t="s">
        <v>176</v>
      </c>
      <c r="B6" s="82" t="str">
        <f>VLOOKUP(C5,E2:F7,2,TRUE)</f>
        <v>Exclusive</v>
      </c>
      <c r="C6" s="81"/>
      <c r="E6" s="86">
        <v>4</v>
      </c>
      <c r="F6" s="86" t="s">
        <v>97</v>
      </c>
      <c r="H6" s="80" t="s">
        <v>101</v>
      </c>
      <c r="I6" s="80" t="s">
        <v>55</v>
      </c>
      <c r="J6" s="176">
        <f>AVERAGE(C43:C48)</f>
        <v>0</v>
      </c>
      <c r="K6" s="200">
        <f>SUM(C43:C48)/30</f>
        <v>0</v>
      </c>
      <c r="O6" s="177">
        <v>2</v>
      </c>
      <c r="P6" s="178" t="s">
        <v>172</v>
      </c>
    </row>
    <row r="7" spans="1:16" ht="15.75" x14ac:dyDescent="0.25">
      <c r="E7" s="86">
        <v>5</v>
      </c>
      <c r="F7" s="86" t="s">
        <v>98</v>
      </c>
      <c r="H7" s="80" t="s">
        <v>102</v>
      </c>
      <c r="I7" s="80" t="s">
        <v>0</v>
      </c>
      <c r="J7" s="204">
        <f>AVERAGE(C50:C58)</f>
        <v>0</v>
      </c>
      <c r="K7" s="205">
        <f>SUM(C50:C56)/45</f>
        <v>0</v>
      </c>
      <c r="O7" s="177">
        <v>3</v>
      </c>
      <c r="P7" s="178" t="s">
        <v>173</v>
      </c>
    </row>
    <row r="8" spans="1:16" s="58" customFormat="1" ht="15.75" customHeight="1" x14ac:dyDescent="0.25">
      <c r="A8" s="231" t="s">
        <v>173</v>
      </c>
      <c r="B8" s="232"/>
      <c r="C8" s="233"/>
      <c r="H8" s="177"/>
      <c r="I8" s="177"/>
      <c r="J8" s="181"/>
      <c r="K8" s="182"/>
      <c r="O8" s="177"/>
      <c r="P8" s="178"/>
    </row>
    <row r="9" spans="1:16" s="58" customFormat="1" ht="69.75" customHeight="1" x14ac:dyDescent="0.25">
      <c r="A9" s="234"/>
      <c r="B9" s="235"/>
      <c r="C9" s="236"/>
      <c r="H9" s="177"/>
      <c r="I9" s="177"/>
      <c r="J9" s="181"/>
      <c r="K9" s="182"/>
      <c r="O9" s="177"/>
      <c r="P9" s="178"/>
    </row>
    <row r="10" spans="1:16" ht="36.75" customHeight="1" x14ac:dyDescent="0.25">
      <c r="A10" s="196" t="str">
        <f>Assessment!A9</f>
        <v>A.</v>
      </c>
      <c r="B10" s="197" t="str">
        <f>Assessment!B9</f>
        <v>Organizational Commitment</v>
      </c>
      <c r="C10" s="197" t="s">
        <v>91</v>
      </c>
      <c r="O10" s="177">
        <v>4</v>
      </c>
      <c r="P10" s="178" t="s">
        <v>174</v>
      </c>
    </row>
    <row r="11" spans="1:16" ht="60" x14ac:dyDescent="0.25">
      <c r="A11" s="80">
        <f>Assessment!A10</f>
        <v>1</v>
      </c>
      <c r="B11" s="49" t="str">
        <f>Assessment!B10</f>
        <v>Public written commitment to address/eliminate racial and ethnic inequities exists in guiding documentation: mission, vision, goals?</v>
      </c>
      <c r="C11" s="80">
        <f>AVERAGE(Assessment!C10:H10)</f>
        <v>0</v>
      </c>
      <c r="O11" s="177">
        <v>5</v>
      </c>
      <c r="P11" s="178" t="s">
        <v>175</v>
      </c>
    </row>
    <row r="12" spans="1:16" ht="75" x14ac:dyDescent="0.25">
      <c r="A12" s="80">
        <f>Assessment!A11</f>
        <v>2</v>
      </c>
      <c r="B12" s="49" t="str">
        <f>Assessment!B11</f>
        <v>Operational commitment to address/eliminate racial and ethnic inequities is visible in the organization? (i?e? physical characteristics of offices and location, Standard Operating Procedures)</v>
      </c>
      <c r="C12" s="80">
        <f>AVERAGE(Assessment!C11:H11)</f>
        <v>0</v>
      </c>
    </row>
    <row r="13" spans="1:16" ht="45" x14ac:dyDescent="0.25">
      <c r="A13" s="80">
        <f>Assessment!A12</f>
        <v>3</v>
      </c>
      <c r="B13" s="49" t="str">
        <f>Assessment!B12</f>
        <v>Development and monitoring of racial equity plan, or strategy integrates perspectives from staff and constituencies of color?</v>
      </c>
      <c r="C13" s="80">
        <f>AVERAGE(Assessment!C12:H12)</f>
        <v>0</v>
      </c>
    </row>
    <row r="14" spans="1:16" ht="45" x14ac:dyDescent="0.25">
      <c r="A14" s="80">
        <f>Assessment!A13</f>
        <v>4</v>
      </c>
      <c r="B14" s="49" t="str">
        <f>Assessment!B13</f>
        <v>Staff understands how their role is important in addressing institutional racism and can articulate this to others?</v>
      </c>
      <c r="C14" s="80">
        <f>AVERAGE(Assessment!C13:H13)</f>
        <v>0</v>
      </c>
      <c r="E14" s="230"/>
      <c r="F14" s="230"/>
    </row>
    <row r="15" spans="1:16" ht="45" x14ac:dyDescent="0.25">
      <c r="A15" s="80">
        <f>Assessment!A14</f>
        <v>5</v>
      </c>
      <c r="B15" s="49" t="str">
        <f>Assessment!B14</f>
        <v>There is ongoing evaluation of policy, service, or program impacts and progress towards racial equity?</v>
      </c>
      <c r="C15" s="80">
        <f>AVERAGE(Assessment!C14:H14)</f>
        <v>0</v>
      </c>
      <c r="E15" s="230"/>
      <c r="F15" s="230"/>
    </row>
    <row r="16" spans="1:16" ht="45" x14ac:dyDescent="0.25">
      <c r="A16" s="80">
        <f>Assessment!A15</f>
        <v>6</v>
      </c>
      <c r="B16" s="49" t="str">
        <f>Assessment!B15</f>
        <v>Staff have a shared language on race, racism, and social justice and are culturally responsive and inclusive in communication</v>
      </c>
      <c r="C16" s="80">
        <f>AVERAGE(Assessment!C15:H15)</f>
        <v>0</v>
      </c>
      <c r="E16" s="230"/>
      <c r="F16" s="230"/>
    </row>
    <row r="17" spans="1:6" ht="45" x14ac:dyDescent="0.25">
      <c r="A17" s="80">
        <f>Assessment!A16</f>
        <v>7</v>
      </c>
      <c r="B17" s="49" t="str">
        <f>Assessment!B16</f>
        <v>Difficult conversations about race are encouraged and supported in safe, confidential and/or private spaces?</v>
      </c>
      <c r="C17" s="80">
        <f>AVERAGE(Assessment!C16:H16)</f>
        <v>0</v>
      </c>
      <c r="E17" s="230"/>
      <c r="F17" s="230"/>
    </row>
    <row r="18" spans="1:6" ht="30" x14ac:dyDescent="0.25">
      <c r="A18" s="80">
        <f>Assessment!A17</f>
        <v>8</v>
      </c>
      <c r="B18" s="49" t="str">
        <f>Assessment!B17</f>
        <v>Racial equity innovation and problem solving is rewarded and recognized?</v>
      </c>
      <c r="C18" s="80">
        <f>AVERAGE(Assessment!C17:H17)</f>
        <v>0</v>
      </c>
      <c r="E18" s="230"/>
      <c r="F18" s="230"/>
    </row>
    <row r="19" spans="1:6" ht="60" x14ac:dyDescent="0.25">
      <c r="A19" s="80">
        <f>Assessment!A18</f>
        <v>9</v>
      </c>
      <c r="B19" s="49" t="str">
        <f>Assessment!B18</f>
        <v>Funds are allocated to support programs/policies vital to or disproportionately needed by particular disadvantaged racial/ethnic communities</v>
      </c>
      <c r="C19" s="80">
        <f>AVERAGE(Assessment!C18:H18)</f>
        <v>0</v>
      </c>
      <c r="E19" s="230"/>
      <c r="F19" s="230"/>
    </row>
    <row r="20" spans="1:6" x14ac:dyDescent="0.25">
      <c r="A20" s="196" t="str">
        <f>Assessment!A19</f>
        <v>B.</v>
      </c>
      <c r="B20" s="197" t="str">
        <f>Assessment!B19</f>
        <v>Leadership and Management</v>
      </c>
      <c r="C20" s="196"/>
    </row>
    <row r="21" spans="1:6" ht="45" x14ac:dyDescent="0.25">
      <c r="A21" s="80">
        <f>Assessment!A20</f>
        <v>1</v>
      </c>
      <c r="B21" s="49" t="str">
        <f>Assessment!B20</f>
        <v>Management understands power and privilege and consistently applies a racial equity lens?</v>
      </c>
      <c r="C21" s="80">
        <f>AVERAGE(Assessment!C20:H20)</f>
        <v>0</v>
      </c>
    </row>
    <row r="22" spans="1:6" ht="45" x14ac:dyDescent="0.25">
      <c r="A22" s="80">
        <f>Assessment!A21</f>
        <v>2</v>
      </c>
      <c r="B22" s="49" t="str">
        <f>Assessment!B21</f>
        <v xml:space="preserve">Management consistently champions racial equity goals through the work of the Organization? </v>
      </c>
      <c r="C22" s="80">
        <f>AVERAGE(Assessment!C21:H21)</f>
        <v>0</v>
      </c>
    </row>
    <row r="23" spans="1:6" ht="60" x14ac:dyDescent="0.25">
      <c r="A23" s="80">
        <f>Assessment!A22</f>
        <v>3</v>
      </c>
      <c r="B23" s="49" t="str">
        <f>Assessment!B22</f>
        <v xml:space="preserve">Management supports staff who bring forward racial equity concerns using formal and informal complaint resolution processes? </v>
      </c>
      <c r="C23" s="80">
        <f>AVERAGE(Assessment!C22:H22)</f>
        <v>0</v>
      </c>
    </row>
    <row r="24" spans="1:6" ht="75" x14ac:dyDescent="0.25">
      <c r="A24" s="80">
        <f>Assessment!A23</f>
        <v>4</v>
      </c>
      <c r="B24" s="49" t="str">
        <f>Assessment!B23</f>
        <v xml:space="preserve">Internal structures exist to address issues of racial equity (i?e? a functioning equity committee, formal or informal complaint resolution process, caucusing and community advisory body)  </v>
      </c>
      <c r="C24" s="80">
        <f>AVERAGE(Assessment!C23:H23)</f>
        <v>0</v>
      </c>
    </row>
    <row r="25" spans="1:6" ht="60" x14ac:dyDescent="0.25">
      <c r="A25" s="80">
        <f>Assessment!A24</f>
        <v>5</v>
      </c>
      <c r="B25" s="49" t="str">
        <f>Assessment!B24</f>
        <v>Internal structures and leadership reflect accountability towards racial equity goals (i?e? creation of staff position with presence or access to leadership?</v>
      </c>
      <c r="C25" s="80">
        <f>AVERAGE(Assessment!C24:H24)</f>
        <v>0</v>
      </c>
    </row>
    <row r="26" spans="1:6" ht="45" x14ac:dyDescent="0.25">
      <c r="A26" s="80">
        <f>Assessment!A25</f>
        <v>6</v>
      </c>
      <c r="B26" s="49" t="str">
        <f>Assessment!B25</f>
        <v xml:space="preserve">Management participates in a network or has allies that help to reinforce racial equity best practices and organizational learning? </v>
      </c>
      <c r="C26" s="80">
        <f>AVERAGE(Assessment!C25:H25)</f>
        <v>0</v>
      </c>
    </row>
    <row r="27" spans="1:6" x14ac:dyDescent="0.25">
      <c r="A27" s="196" t="str">
        <f>Assessment!A26</f>
        <v>C.</v>
      </c>
      <c r="B27" s="197" t="str">
        <f>Assessment!B26</f>
        <v>Workforce</v>
      </c>
      <c r="C27" s="80"/>
    </row>
    <row r="28" spans="1:6" ht="45" x14ac:dyDescent="0.25">
      <c r="A28" s="80">
        <f>Assessment!A27</f>
        <v>1</v>
      </c>
      <c r="B28" s="49" t="str">
        <f>Assessment!B27</f>
        <v>Strategies exist to recruit, retain and develop staff who represent communities of color and/or speak languages other than English?</v>
      </c>
      <c r="C28" s="80">
        <f>AVERAGE(Assessment!C27:H27)</f>
        <v>0</v>
      </c>
    </row>
    <row r="29" spans="1:6" ht="45" x14ac:dyDescent="0.25">
      <c r="A29" s="80">
        <f>Assessment!A28</f>
        <v>2</v>
      </c>
      <c r="B29" s="49" t="str">
        <f>Assessment!B28</f>
        <v>Staff participate in mandatory racial equity and cultural responsiveness training and capacity building ?</v>
      </c>
      <c r="C29" s="80">
        <f>AVERAGE(Assessment!C28:H28)</f>
        <v>0</v>
      </c>
    </row>
    <row r="30" spans="1:6" ht="45" x14ac:dyDescent="0.25">
      <c r="A30" s="80">
        <f>Assessment!A29</f>
        <v>3</v>
      </c>
      <c r="B30" s="49" t="str">
        <f>Assessment!B29</f>
        <v>Racial equity and cultural responsiveness knowledge, skills, and practices are a part of staff job descriptions and work plans?</v>
      </c>
      <c r="C30" s="80">
        <f>AVERAGE(Assessment!C29:H29)</f>
        <v>0</v>
      </c>
    </row>
    <row r="31" spans="1:6" ht="45" x14ac:dyDescent="0.25">
      <c r="A31" s="80">
        <f>Assessment!A30</f>
        <v>4</v>
      </c>
      <c r="B31" s="49" t="str">
        <f>Assessment!B30</f>
        <v>Performance appraisals/evaluations include progress on racial equity and cultural responsiveness goals?</v>
      </c>
      <c r="C31" s="80">
        <f>AVERAGE(Assessment!C30:H30)</f>
        <v>0</v>
      </c>
    </row>
    <row r="32" spans="1:6" x14ac:dyDescent="0.25">
      <c r="A32" s="196" t="str">
        <f>Assessment!A31</f>
        <v>D.</v>
      </c>
      <c r="B32" s="197" t="str">
        <f>Assessment!B31</f>
        <v>Community Access and Partnership</v>
      </c>
      <c r="C32" s="80"/>
    </row>
    <row r="33" spans="1:3" ht="45" x14ac:dyDescent="0.25">
      <c r="A33" s="80">
        <f>Assessment!A32</f>
        <v>1</v>
      </c>
      <c r="B33" s="49" t="str">
        <f>Assessment!B32</f>
        <v xml:space="preserve">Interpretation/translation services are provided for people who speak languages other than English? </v>
      </c>
      <c r="C33" s="80">
        <f>AVERAGE(Assessment!C32:H32)</f>
        <v>0</v>
      </c>
    </row>
    <row r="34" spans="1:3" ht="30" x14ac:dyDescent="0.25">
      <c r="A34" s="80">
        <f>Assessment!A33</f>
        <v>2</v>
      </c>
      <c r="B34" s="49" t="str">
        <f>Assessment!B33</f>
        <v>Materials in languages other than English are available and used?</v>
      </c>
      <c r="C34" s="80">
        <f>AVERAGE(Assessment!C33:H33)</f>
        <v>0</v>
      </c>
    </row>
    <row r="35" spans="1:3" ht="45" x14ac:dyDescent="0.25">
      <c r="A35" s="80">
        <f>Assessment!A34</f>
        <v>3</v>
      </c>
      <c r="B35" s="49" t="str">
        <f>Assessment!B34</f>
        <v>Communication materials are assessed for racial bias and reviewed to ensure reflection of the diversity in the community served?</v>
      </c>
      <c r="C35" s="80">
        <f>AVERAGE(Assessment!C34:H34)</f>
        <v>0</v>
      </c>
    </row>
    <row r="36" spans="1:3" ht="45" x14ac:dyDescent="0.25">
      <c r="A36" s="80">
        <f>Assessment!A35</f>
        <v>4</v>
      </c>
      <c r="B36" s="49" t="str">
        <f>Assessment!B35</f>
        <v>Advisory boards, commissions, and other volunteer roles reflect the community served?</v>
      </c>
      <c r="C36" s="80">
        <f>AVERAGE(Assessment!C35:H35)</f>
        <v>0</v>
      </c>
    </row>
    <row r="37" spans="1:3" ht="60" x14ac:dyDescent="0.25">
      <c r="A37" s="80">
        <f>Assessment!A36</f>
        <v>5</v>
      </c>
      <c r="B37" s="49" t="str">
        <f>Assessment!B36</f>
        <v>Regular meetings occur with leaders from communities of color specifically to discuss racial equity and impact on the community in order to inform work?</v>
      </c>
      <c r="C37" s="80">
        <f>AVERAGE(Assessment!C36:H36)</f>
        <v>0</v>
      </c>
    </row>
    <row r="38" spans="1:3" ht="45" x14ac:dyDescent="0.25">
      <c r="A38" s="80">
        <f>Assessment!A37</f>
        <v>6</v>
      </c>
      <c r="B38" s="49" t="str">
        <f>Assessment!B37</f>
        <v xml:space="preserve">Community relationship building focuses on developing trust and identifying mutual interests? </v>
      </c>
      <c r="C38" s="80">
        <f>AVERAGE(Assessment!C37:H37)</f>
        <v>0</v>
      </c>
    </row>
    <row r="39" spans="1:3" ht="30" x14ac:dyDescent="0.25">
      <c r="A39" s="80">
        <f>Assessment!A38</f>
        <v>7</v>
      </c>
      <c r="B39" s="49" t="str">
        <f>Assessment!B38</f>
        <v>Formal partnerships exist with organizations led by communities of color</v>
      </c>
      <c r="C39" s="80">
        <f>AVERAGE(Assessment!C38:H38)</f>
        <v>0</v>
      </c>
    </row>
    <row r="40" spans="1:3" ht="60" x14ac:dyDescent="0.25">
      <c r="A40" s="80">
        <f>Assessment!A39</f>
        <v>8</v>
      </c>
      <c r="B40" s="49" t="str">
        <f>Assessment!B39</f>
        <v>Communities of color are involved in investment and/or service decisions that impact them directly (whether collectively or as individual communities)?</v>
      </c>
      <c r="C40" s="80">
        <f>AVERAGE(Assessment!C39:H39)</f>
        <v>0</v>
      </c>
    </row>
    <row r="41" spans="1:3" ht="75" x14ac:dyDescent="0.25">
      <c r="A41" s="80">
        <f>Assessment!A40</f>
        <v>9</v>
      </c>
      <c r="B41" s="49" t="str">
        <f>Assessment!B40</f>
        <v>Planning practices for investments/resource distribution and service/program delivery are accessible to and, as appropriate, driven by community stakeholders, incorporating community narratives and experience?</v>
      </c>
      <c r="C41" s="80">
        <f>AVERAGE(Assessment!C40:H40)</f>
        <v>0</v>
      </c>
    </row>
    <row r="42" spans="1:3" x14ac:dyDescent="0.25">
      <c r="A42" s="196" t="str">
        <f>Assessment!A41</f>
        <v>E.</v>
      </c>
      <c r="B42" s="197" t="str">
        <f>Assessment!B41</f>
        <v>Subcontracting</v>
      </c>
      <c r="C42" s="80"/>
    </row>
    <row r="43" spans="1:3" ht="90" x14ac:dyDescent="0.25">
      <c r="A43" s="80">
        <f>Assessment!A42</f>
        <v>1</v>
      </c>
      <c r="B43" s="49" t="str">
        <f>Assessment!B42</f>
        <v>Access and outcomes measures collected on performance are disaggregated by race and ethnicity. If appropriate, MWESB utilization is benchmarked against Citywide social equity contracting goals in the areas of construction and professional services?</v>
      </c>
      <c r="C43" s="80">
        <f>AVERAGE(Assessment!C42:H42)</f>
        <v>0</v>
      </c>
    </row>
    <row r="44" spans="1:3" ht="105" x14ac:dyDescent="0.25">
      <c r="A44" s="80">
        <f>Assessment!A43</f>
        <v>2</v>
      </c>
      <c r="B44" s="49" t="str">
        <f>Assessment!B43</f>
        <v>Staff and leadership proactively build relationships with culturally specific service providers and other commmunity entitities historically serving communities of color ( for example, faith groups, community centers, etc…) and when appropriate build relationships with MWESB contractors?</v>
      </c>
      <c r="C44" s="80">
        <f>AVERAGE(Assessment!C43:H43)</f>
        <v>0</v>
      </c>
    </row>
    <row r="45" spans="1:3" ht="30" x14ac:dyDescent="0.25">
      <c r="A45" s="80">
        <f>Assessment!A44</f>
        <v>3</v>
      </c>
      <c r="B45" s="49" t="str">
        <f>Assessment!B44</f>
        <v>Staff track Title VI complaints by vendors and contractors?</v>
      </c>
      <c r="C45" s="80">
        <f>AVERAGE(Assessment!C44:H44)</f>
        <v>0</v>
      </c>
    </row>
    <row r="46" spans="1:3" ht="120" x14ac:dyDescent="0.25">
      <c r="A46" s="80">
        <f>Assessment!A45</f>
        <v>4</v>
      </c>
      <c r="B46" s="49" t="str">
        <f>Assessment!B45</f>
        <v xml:space="preserve">Racial equity component(s) are used in the process of seelcting subcontractors.  ( This may include: commitment to racial equity, demonstrated effectiveness, goals, and/or reporting requirements).  The contractor can demonstrate that staff have attended trainings that focus on equity and specifically equitable contracting.   </v>
      </c>
      <c r="C46" s="80">
        <f>AVERAGE(Assessment!C45:H45)</f>
        <v>0</v>
      </c>
    </row>
    <row r="47" spans="1:3" ht="45" x14ac:dyDescent="0.25">
      <c r="A47" s="80">
        <f>Assessment!A46</f>
        <v>5</v>
      </c>
      <c r="B47" s="49" t="str">
        <f>Assessment!B46</f>
        <v>Contracts with subcontractors include written text on PHB's racial equity policies and priorities?</v>
      </c>
      <c r="C47" s="80">
        <f>AVERAGE(Assessment!C46:H46)</f>
        <v>0</v>
      </c>
    </row>
    <row r="48" spans="1:3" ht="45" x14ac:dyDescent="0.25">
      <c r="A48" s="80">
        <f>Assessment!A47</f>
        <v>6</v>
      </c>
      <c r="B48" s="49" t="str">
        <f>Assessment!B47</f>
        <v>Multiple subcontracting opportunities are available within large projects to create increased opportunities for MWESB's?</v>
      </c>
      <c r="C48" s="80">
        <f>AVERAGE(Assessment!C47:H47)</f>
        <v>0</v>
      </c>
    </row>
    <row r="49" spans="1:3" ht="30" x14ac:dyDescent="0.25">
      <c r="A49" s="196" t="str">
        <f>Assessment!A48</f>
        <v>F.</v>
      </c>
      <c r="B49" s="197" t="str">
        <f>Assessment!B48</f>
        <v>Data, Metrics &amp; Continuous Quality Improvement</v>
      </c>
      <c r="C49" s="80"/>
    </row>
    <row r="50" spans="1:3" ht="30" x14ac:dyDescent="0.25">
      <c r="A50" s="80">
        <f>Assessment!A49</f>
        <v>1</v>
      </c>
      <c r="B50" s="49" t="str">
        <f>Assessment!B49</f>
        <v xml:space="preserve">Data on investments/resource distribution is collected, tracked and evaluated? </v>
      </c>
      <c r="C50" s="80">
        <f>AVERAGE(Assessment!C49:H49)</f>
        <v>0</v>
      </c>
    </row>
    <row r="51" spans="1:3" ht="30" x14ac:dyDescent="0.25">
      <c r="A51" s="80">
        <f>Assessment!A50</f>
        <v>2</v>
      </c>
      <c r="B51" s="195" t="str">
        <f>Assessment!B50</f>
        <v xml:space="preserve">Data on gaps in service delivery is collected, tracked and evaluated? </v>
      </c>
      <c r="C51" s="80">
        <f>AVERAGE(Assessment!C50:H50)</f>
        <v>0</v>
      </c>
    </row>
    <row r="52" spans="1:3" ht="45" x14ac:dyDescent="0.25">
      <c r="A52" s="80">
        <f>Assessment!A51</f>
        <v>3</v>
      </c>
      <c r="B52" s="195" t="str">
        <f>Assessment!B51</f>
        <v xml:space="preserve">Collected race and ethnicity data is used to prioritize and develop criteria for investments/resource distribution? </v>
      </c>
      <c r="C52" s="80">
        <f>AVERAGE(Assessment!C51:H51)</f>
        <v>0</v>
      </c>
    </row>
    <row r="53" spans="1:3" ht="45" x14ac:dyDescent="0.25">
      <c r="A53" s="80">
        <f>Assessment!A52</f>
        <v>4</v>
      </c>
      <c r="B53" s="195" t="str">
        <f>Assessment!B52</f>
        <v xml:space="preserve">Collected race and ethnicity data is used to prioritize and develop criteria for  service delivery? </v>
      </c>
      <c r="C53" s="80">
        <f>AVERAGE(Assessment!C52:H52)</f>
        <v>0</v>
      </c>
    </row>
    <row r="54" spans="1:3" ht="45" x14ac:dyDescent="0.25">
      <c r="A54" s="80">
        <f>Assessment!A53</f>
        <v>5</v>
      </c>
      <c r="B54" s="195" t="str">
        <f>Assessment!B53</f>
        <v>Racial, ethnic and linguistic makeup of your workforce is collected, tracked, and evaluated?</v>
      </c>
      <c r="C54" s="80">
        <f>AVERAGE(Assessment!C53:H53)</f>
        <v>0</v>
      </c>
    </row>
    <row r="55" spans="1:3" ht="60" x14ac:dyDescent="0.25">
      <c r="A55" s="80">
        <f>Assessment!A54</f>
        <v>6</v>
      </c>
      <c r="B55" s="195" t="str">
        <f>Assessment!B54</f>
        <v>Racial, ethnic and linguistic makeup of your advisory boards, volunteers, evaluation and hiring panels, and public workgroups is collected, tracked, and evaluated?</v>
      </c>
      <c r="C55" s="80">
        <f>AVERAGE(Assessment!C54:H54)</f>
        <v>0</v>
      </c>
    </row>
    <row r="56" spans="1:3" ht="45" x14ac:dyDescent="0.25">
      <c r="A56" s="80">
        <f>Assessment!A55</f>
        <v>7</v>
      </c>
      <c r="B56" s="195" t="str">
        <f>Assessment!B55</f>
        <v>Racial, ethnic and linguistic makeup of customers or stakeholders is collected, tracked, and evaluated?</v>
      </c>
      <c r="C56" s="80">
        <f>AVERAGE(Assessment!C55:H55)</f>
        <v>0</v>
      </c>
    </row>
    <row r="57" spans="1:3" ht="45" x14ac:dyDescent="0.25">
      <c r="A57" s="80">
        <f>Assessment!A56</f>
        <v>8</v>
      </c>
      <c r="B57" s="195" t="str">
        <f>Assessment!B56</f>
        <v>Data on customer, participant, or stakeholder satisfaction with regard to racial equity is collected, tracked, and evaluated?</v>
      </c>
      <c r="C57" s="80">
        <f>AVERAGE(Assessment!C56:H56)</f>
        <v>0</v>
      </c>
    </row>
    <row r="58" spans="1:3" ht="30" x14ac:dyDescent="0.25">
      <c r="A58" s="80">
        <f>Assessment!A57</f>
        <v>9</v>
      </c>
      <c r="B58" s="195" t="str">
        <f>Assessment!B57</f>
        <v>Collected data is easily accessible by staff or public?</v>
      </c>
      <c r="C58" s="80">
        <f>AVERAGE(Assessment!C57:H57)</f>
        <v>0</v>
      </c>
    </row>
    <row r="59" spans="1:3" x14ac:dyDescent="0.25">
      <c r="A59" s="58"/>
    </row>
    <row r="60" spans="1:3" x14ac:dyDescent="0.25">
      <c r="A60" s="58"/>
    </row>
    <row r="61" spans="1:3" x14ac:dyDescent="0.25">
      <c r="A61" s="58"/>
    </row>
    <row r="62" spans="1:3" x14ac:dyDescent="0.25">
      <c r="A62" s="58"/>
    </row>
    <row r="63" spans="1:3" x14ac:dyDescent="0.25">
      <c r="A63" s="58"/>
    </row>
    <row r="64" spans="1:3" x14ac:dyDescent="0.25">
      <c r="A64" s="58"/>
    </row>
    <row r="65" spans="1:1" x14ac:dyDescent="0.25">
      <c r="A65" s="58"/>
    </row>
    <row r="66" spans="1:1" x14ac:dyDescent="0.25">
      <c r="A66" s="58"/>
    </row>
    <row r="67" spans="1:1" x14ac:dyDescent="0.25">
      <c r="A67" s="58"/>
    </row>
    <row r="68" spans="1:1" x14ac:dyDescent="0.25">
      <c r="A68" s="58"/>
    </row>
    <row r="69" spans="1:1" x14ac:dyDescent="0.25">
      <c r="A69" s="58"/>
    </row>
    <row r="70" spans="1:1" x14ac:dyDescent="0.25">
      <c r="A70" s="58"/>
    </row>
    <row r="71" spans="1:1" x14ac:dyDescent="0.25">
      <c r="A71" s="58"/>
    </row>
    <row r="72" spans="1:1" x14ac:dyDescent="0.25">
      <c r="A72" s="58"/>
    </row>
    <row r="73" spans="1:1" x14ac:dyDescent="0.25">
      <c r="A73" s="58"/>
    </row>
    <row r="74" spans="1:1" x14ac:dyDescent="0.25">
      <c r="A74" s="58"/>
    </row>
    <row r="75" spans="1:1" x14ac:dyDescent="0.25">
      <c r="A75" s="58"/>
    </row>
    <row r="76" spans="1:1" x14ac:dyDescent="0.25">
      <c r="A76" s="58"/>
    </row>
    <row r="77" spans="1:1" x14ac:dyDescent="0.25">
      <c r="A77" s="58"/>
    </row>
    <row r="78" spans="1:1" x14ac:dyDescent="0.25">
      <c r="A78" s="58"/>
    </row>
    <row r="79" spans="1:1" x14ac:dyDescent="0.25">
      <c r="A79" s="58"/>
    </row>
    <row r="80" spans="1:1" x14ac:dyDescent="0.25">
      <c r="A80" s="58"/>
    </row>
    <row r="81" spans="1:1" x14ac:dyDescent="0.25">
      <c r="A81" s="58"/>
    </row>
    <row r="82" spans="1:1" x14ac:dyDescent="0.25">
      <c r="A82" s="58"/>
    </row>
    <row r="83" spans="1:1" x14ac:dyDescent="0.25">
      <c r="A83" s="58"/>
    </row>
    <row r="84" spans="1:1" x14ac:dyDescent="0.25">
      <c r="A84" s="58"/>
    </row>
    <row r="85" spans="1:1" x14ac:dyDescent="0.25">
      <c r="A85" s="58"/>
    </row>
    <row r="86" spans="1:1" x14ac:dyDescent="0.25">
      <c r="A86" s="58"/>
    </row>
    <row r="87" spans="1:1" x14ac:dyDescent="0.25">
      <c r="A87" s="58"/>
    </row>
    <row r="88" spans="1:1" x14ac:dyDescent="0.25">
      <c r="A88" s="58"/>
    </row>
    <row r="89" spans="1:1" x14ac:dyDescent="0.25">
      <c r="A89" s="58"/>
    </row>
    <row r="90" spans="1:1" x14ac:dyDescent="0.25">
      <c r="A90" s="58"/>
    </row>
    <row r="91" spans="1:1" x14ac:dyDescent="0.25">
      <c r="A91" s="58"/>
    </row>
    <row r="92" spans="1:1" x14ac:dyDescent="0.25">
      <c r="A92" s="58"/>
    </row>
    <row r="93" spans="1:1" x14ac:dyDescent="0.25">
      <c r="A93" s="58"/>
    </row>
    <row r="94" spans="1:1" x14ac:dyDescent="0.25">
      <c r="A94" s="58"/>
    </row>
    <row r="95" spans="1:1" x14ac:dyDescent="0.25">
      <c r="A95" s="58"/>
    </row>
  </sheetData>
  <mergeCells count="2">
    <mergeCell ref="E14:F19"/>
    <mergeCell ref="A8:C9"/>
  </mergeCells>
  <conditionalFormatting sqref="C11">
    <cfRule type="colorScale" priority="6">
      <colorScale>
        <cfvo type="min"/>
        <cfvo type="percentile" val="50"/>
        <cfvo type="max"/>
        <color rgb="FFF8696B"/>
        <color rgb="FFFFEB84"/>
        <color rgb="FF63BE7B"/>
      </colorScale>
    </cfRule>
  </conditionalFormatting>
  <conditionalFormatting sqref="C11:C58">
    <cfRule type="colorScale" priority="9">
      <colorScale>
        <cfvo type="min"/>
        <cfvo type="percentile" val="50"/>
        <cfvo type="max"/>
        <color rgb="FFF8696B"/>
        <color rgb="FFFFEB84"/>
        <color rgb="FF63BE7B"/>
      </colorScale>
    </cfRule>
  </conditionalFormatting>
  <conditionalFormatting sqref="E2:F7">
    <cfRule type="colorScale" priority="3">
      <colorScale>
        <cfvo type="min"/>
        <cfvo type="percentile" val="50"/>
        <cfvo type="max"/>
        <color rgb="FFF8696B"/>
        <color rgb="FFFFEB84"/>
        <color rgb="FF63BE7B"/>
      </colorScale>
    </cfRule>
  </conditionalFormatting>
  <conditionalFormatting sqref="C50:C58 C43:C48 C33:C41 C28:C31 C21:C26 C11:C19">
    <cfRule type="colorScale" priority="2">
      <colorScale>
        <cfvo type="min"/>
        <cfvo type="percentile" val="50"/>
        <cfvo type="max"/>
        <color rgb="FFF8696B"/>
        <color rgb="FFFFEB84"/>
        <color rgb="FF63BE7B"/>
      </colorScale>
    </cfRule>
  </conditionalFormatting>
  <pageMargins left="0.7" right="0.7" top="0.75" bottom="0.75" header="0.3" footer="0.3"/>
  <pageSetup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showRowColHeaders="0" zoomScale="69" zoomScaleNormal="69" workbookViewId="0">
      <pane xSplit="2" topLeftCell="C1" activePane="topRight" state="frozen"/>
      <selection pane="topRight" activeCell="D5" sqref="D5"/>
    </sheetView>
  </sheetViews>
  <sheetFormatPr defaultColWidth="11.42578125" defaultRowHeight="15" x14ac:dyDescent="0.25"/>
  <cols>
    <col min="1" max="1" width="4.85546875" style="58" customWidth="1"/>
    <col min="2" max="2" width="38" style="4" customWidth="1"/>
    <col min="3" max="8" width="15.140625" bestFit="1" customWidth="1"/>
    <col min="9" max="9" width="12" style="59" customWidth="1"/>
    <col min="10" max="10" width="59.5703125" customWidth="1"/>
    <col min="11" max="11" width="50.7109375" customWidth="1"/>
  </cols>
  <sheetData>
    <row r="1" spans="1:11" ht="18.75" x14ac:dyDescent="0.3">
      <c r="A1" s="87"/>
      <c r="B1" s="88" t="s">
        <v>84</v>
      </c>
      <c r="C1" s="87"/>
      <c r="D1" s="87"/>
      <c r="E1" s="87"/>
      <c r="F1" s="87"/>
      <c r="G1" s="87"/>
      <c r="H1" s="87"/>
      <c r="I1" s="91"/>
      <c r="J1" s="87"/>
      <c r="K1" s="92"/>
    </row>
    <row r="2" spans="1:11" ht="65.25" customHeight="1" x14ac:dyDescent="0.25">
      <c r="A2" s="87"/>
      <c r="B2" s="89" t="s">
        <v>4</v>
      </c>
      <c r="C2" s="74">
        <f>Assessment!C5</f>
        <v>0</v>
      </c>
      <c r="D2" s="74">
        <f>Assessment!D5</f>
        <v>0</v>
      </c>
      <c r="E2" s="74">
        <f>Assessment!E5</f>
        <v>0</v>
      </c>
      <c r="F2" s="74">
        <f>Assessment!F5</f>
        <v>0</v>
      </c>
      <c r="G2" s="74">
        <f>Assessment!G5</f>
        <v>0</v>
      </c>
      <c r="H2" s="74">
        <f>Assessment!H5</f>
        <v>0</v>
      </c>
      <c r="I2" s="71"/>
      <c r="J2" s="115" t="s">
        <v>177</v>
      </c>
      <c r="K2" s="116"/>
    </row>
    <row r="3" spans="1:11" ht="30" customHeight="1" x14ac:dyDescent="0.25">
      <c r="A3" s="87"/>
      <c r="B3" s="90"/>
      <c r="C3" s="83"/>
      <c r="D3" s="117"/>
      <c r="E3" s="117"/>
      <c r="F3" s="117"/>
      <c r="G3" s="117"/>
      <c r="H3" s="117"/>
      <c r="I3" s="118"/>
      <c r="J3" s="237" t="s">
        <v>159</v>
      </c>
      <c r="K3" s="237" t="s">
        <v>160</v>
      </c>
    </row>
    <row r="4" spans="1:11" ht="15" customHeight="1" x14ac:dyDescent="0.25">
      <c r="A4" s="75" t="str">
        <f>Assessment!A9</f>
        <v>A.</v>
      </c>
      <c r="B4" s="1" t="str">
        <f>Assessment!B9</f>
        <v>Organizational Commitment</v>
      </c>
      <c r="C4" s="119"/>
      <c r="D4" s="120"/>
      <c r="E4" s="120"/>
      <c r="F4" s="120"/>
      <c r="G4" s="120"/>
      <c r="H4" s="120"/>
      <c r="I4" s="121"/>
      <c r="J4" s="238"/>
      <c r="K4" s="238"/>
    </row>
    <row r="5" spans="1:11" ht="60" x14ac:dyDescent="0.25">
      <c r="A5" s="76">
        <f>Assessment!A10</f>
        <v>1</v>
      </c>
      <c r="B5" s="65" t="str">
        <f>Assessment!B10</f>
        <v>Public written commitment to address/eliminate racial and ethnic inequities exists in guiding documentation: mission, vision, goals?</v>
      </c>
      <c r="C5" s="40" t="str">
        <f>IF(Assessment!C10&lt;3,"Action needed", "")</f>
        <v>Action needed</v>
      </c>
      <c r="D5" s="40" t="str">
        <f>IF(Assessment!D10&lt;3,"Action needed", "")</f>
        <v>Action needed</v>
      </c>
      <c r="E5" s="40" t="str">
        <f>IF(Assessment!E10&lt;3,"Action needed", "")</f>
        <v>Action needed</v>
      </c>
      <c r="F5" s="40" t="str">
        <f>IF(Assessment!F10&lt;3,"Action needed", "")</f>
        <v>Action needed</v>
      </c>
      <c r="G5" s="40" t="str">
        <f>IF(Assessment!G10&lt;3,"Action needed", "")</f>
        <v>Action needed</v>
      </c>
      <c r="H5" s="40" t="str">
        <f>IF(Assessment!H10&lt;3,"Action needed", "")</f>
        <v>Action needed</v>
      </c>
      <c r="I5" s="71"/>
      <c r="J5" s="33"/>
      <c r="K5" s="33"/>
    </row>
    <row r="6" spans="1:11" ht="90" x14ac:dyDescent="0.25">
      <c r="A6" s="76">
        <f>Assessment!A11</f>
        <v>2</v>
      </c>
      <c r="B6" s="65" t="str">
        <f>Assessment!B11</f>
        <v>Operational commitment to address/eliminate racial and ethnic inequities is visible in the organization? (i?e? physical characteristics of offices and location, Standard Operating Procedures)</v>
      </c>
      <c r="C6" s="40" t="str">
        <f>IF(Assessment!C11&lt;3,"Action needed", "")</f>
        <v>Action needed</v>
      </c>
      <c r="D6" s="40" t="str">
        <f>IF(Assessment!D11&lt;3,"Action needed", "")</f>
        <v>Action needed</v>
      </c>
      <c r="E6" s="40" t="str">
        <f>IF(Assessment!E11&lt;3,"Action needed", "")</f>
        <v>Action needed</v>
      </c>
      <c r="F6" s="40" t="str">
        <f>IF(Assessment!F11&lt;3,"Action needed", "")</f>
        <v>Action needed</v>
      </c>
      <c r="G6" s="40" t="str">
        <f>IF(Assessment!G11&lt;3,"Action needed", "")</f>
        <v>Action needed</v>
      </c>
      <c r="H6" s="40" t="str">
        <f>IF(Assessment!H11&lt;3,"Action needed", "")</f>
        <v>Action needed</v>
      </c>
      <c r="I6" s="71"/>
      <c r="J6" s="33"/>
      <c r="K6" s="33"/>
    </row>
    <row r="7" spans="1:11" ht="60" x14ac:dyDescent="0.25">
      <c r="A7" s="76">
        <f>Assessment!A12</f>
        <v>3</v>
      </c>
      <c r="B7" s="65" t="str">
        <f>Assessment!B12</f>
        <v>Development and monitoring of racial equity plan, or strategy integrates perspectives from staff and constituencies of color?</v>
      </c>
      <c r="C7" s="40" t="str">
        <f>IF(Assessment!C12&lt;3,"Action needed", "")</f>
        <v>Action needed</v>
      </c>
      <c r="D7" s="40" t="str">
        <f>IF(Assessment!D12&lt;3,"Action needed", "")</f>
        <v>Action needed</v>
      </c>
      <c r="E7" s="40" t="str">
        <f>IF(Assessment!E12&lt;3,"Action needed", "")</f>
        <v>Action needed</v>
      </c>
      <c r="F7" s="40" t="str">
        <f>IF(Assessment!F12&lt;3,"Action needed", "")</f>
        <v>Action needed</v>
      </c>
      <c r="G7" s="40" t="str">
        <f>IF(Assessment!G12&lt;3,"Action needed", "")</f>
        <v>Action needed</v>
      </c>
      <c r="H7" s="40" t="str">
        <f>IF(Assessment!H12&lt;3,"Action needed", "")</f>
        <v>Action needed</v>
      </c>
      <c r="I7" s="71"/>
      <c r="J7" s="33"/>
      <c r="K7" s="33"/>
    </row>
    <row r="8" spans="1:11" ht="60" x14ac:dyDescent="0.25">
      <c r="A8" s="76">
        <f>Assessment!A13</f>
        <v>4</v>
      </c>
      <c r="B8" s="65" t="str">
        <f>Assessment!B13</f>
        <v>Staff understands how their role is important in addressing institutional racism and can articulate this to others?</v>
      </c>
      <c r="C8" s="40" t="str">
        <f>IF(Assessment!C13&lt;3,"Action needed", "")</f>
        <v>Action needed</v>
      </c>
      <c r="D8" s="40" t="str">
        <f>IF(Assessment!D13&lt;3,"Action needed", "")</f>
        <v>Action needed</v>
      </c>
      <c r="E8" s="40" t="str">
        <f>IF(Assessment!E13&lt;3,"Action needed", "")</f>
        <v>Action needed</v>
      </c>
      <c r="F8" s="40" t="str">
        <f>IF(Assessment!F13&lt;3,"Action needed", "")</f>
        <v>Action needed</v>
      </c>
      <c r="G8" s="40" t="str">
        <f>IF(Assessment!G13&lt;3,"Action needed", "")</f>
        <v>Action needed</v>
      </c>
      <c r="H8" s="40" t="str">
        <f>IF(Assessment!H13&lt;3,"Action needed", "")</f>
        <v>Action needed</v>
      </c>
      <c r="I8" s="71"/>
      <c r="J8" s="33"/>
      <c r="K8" s="33"/>
    </row>
    <row r="9" spans="1:11" ht="45" x14ac:dyDescent="0.25">
      <c r="A9" s="76">
        <f>Assessment!A14</f>
        <v>5</v>
      </c>
      <c r="B9" s="65" t="str">
        <f>Assessment!B14</f>
        <v>There is ongoing evaluation of policy, service, or program impacts and progress towards racial equity?</v>
      </c>
      <c r="C9" s="40" t="str">
        <f>IF(Assessment!C14&lt;3,"Action needed", "")</f>
        <v>Action needed</v>
      </c>
      <c r="D9" s="40" t="str">
        <f>IF(Assessment!D14&lt;3,"Action needed", "")</f>
        <v>Action needed</v>
      </c>
      <c r="E9" s="40" t="str">
        <f>IF(Assessment!E14&lt;3,"Action needed", "")</f>
        <v>Action needed</v>
      </c>
      <c r="F9" s="40" t="str">
        <f>IF(Assessment!F14&lt;3,"Action needed", "")</f>
        <v>Action needed</v>
      </c>
      <c r="G9" s="40" t="str">
        <f>IF(Assessment!G14&lt;3,"Action needed", "")</f>
        <v>Action needed</v>
      </c>
      <c r="H9" s="40" t="str">
        <f>IF(Assessment!H14&lt;3,"Action needed", "")</f>
        <v>Action needed</v>
      </c>
      <c r="I9" s="71"/>
      <c r="J9" s="33"/>
      <c r="K9" s="33"/>
    </row>
    <row r="10" spans="1:11" ht="62.25" customHeight="1" x14ac:dyDescent="0.25">
      <c r="A10" s="76">
        <f>Assessment!A15</f>
        <v>6</v>
      </c>
      <c r="B10" s="65" t="str">
        <f>Assessment!B15</f>
        <v>Staff have a shared language on race, racism, and social justice and are culturally responsive and inclusive in communication</v>
      </c>
      <c r="C10" s="40" t="str">
        <f>IF(Assessment!C15&lt;3,"Action needed", "")</f>
        <v>Action needed</v>
      </c>
      <c r="D10" s="40" t="str">
        <f>IF(Assessment!D15&lt;3,"Action needed", "")</f>
        <v>Action needed</v>
      </c>
      <c r="E10" s="40" t="str">
        <f>IF(Assessment!E15&lt;3,"Action needed", "")</f>
        <v>Action needed</v>
      </c>
      <c r="F10" s="40" t="str">
        <f>IF(Assessment!F15&lt;3,"Action needed", "")</f>
        <v>Action needed</v>
      </c>
      <c r="G10" s="40" t="str">
        <f>IF(Assessment!G15&lt;3,"Action needed", "")</f>
        <v>Action needed</v>
      </c>
      <c r="H10" s="40" t="str">
        <f>IF(Assessment!H15&lt;3,"Action needed", "")</f>
        <v>Action needed</v>
      </c>
      <c r="I10" s="71"/>
      <c r="J10" s="33"/>
      <c r="K10" s="33"/>
    </row>
    <row r="11" spans="1:11" ht="45" x14ac:dyDescent="0.25">
      <c r="A11" s="76">
        <f>Assessment!A16</f>
        <v>7</v>
      </c>
      <c r="B11" s="65" t="str">
        <f>Assessment!B16</f>
        <v>Difficult conversations about race are encouraged and supported in safe, confidential and/or private spaces?</v>
      </c>
      <c r="C11" s="40" t="str">
        <f>IF(Assessment!C16&lt;3,"Action needed", "")</f>
        <v>Action needed</v>
      </c>
      <c r="D11" s="40" t="str">
        <f>IF(Assessment!D16&lt;3,"Action needed", "")</f>
        <v>Action needed</v>
      </c>
      <c r="E11" s="40" t="str">
        <f>IF(Assessment!E16&lt;3,"Action needed", "")</f>
        <v>Action needed</v>
      </c>
      <c r="F11" s="40" t="str">
        <f>IF(Assessment!F16&lt;3,"Action needed", "")</f>
        <v>Action needed</v>
      </c>
      <c r="G11" s="40" t="str">
        <f>IF(Assessment!G16&lt;3,"Action needed", "")</f>
        <v>Action needed</v>
      </c>
      <c r="H11" s="40" t="str">
        <f>IF(Assessment!H16&lt;3,"Action needed", "")</f>
        <v>Action needed</v>
      </c>
      <c r="I11" s="71"/>
      <c r="J11" s="33"/>
      <c r="K11" s="33"/>
    </row>
    <row r="12" spans="1:11" ht="30" x14ac:dyDescent="0.25">
      <c r="A12" s="76">
        <f>Assessment!A17</f>
        <v>8</v>
      </c>
      <c r="B12" s="65" t="str">
        <f>Assessment!B17</f>
        <v>Racial equity innovation and problem solving is rewarded and recognized?</v>
      </c>
      <c r="C12" s="40" t="str">
        <f>IF(Assessment!C17&lt;3,"Action needed", "")</f>
        <v>Action needed</v>
      </c>
      <c r="D12" s="40" t="str">
        <f>IF(Assessment!D17&lt;3,"Action needed", "")</f>
        <v>Action needed</v>
      </c>
      <c r="E12" s="40" t="str">
        <f>IF(Assessment!E17&lt;3,"Action needed", "")</f>
        <v>Action needed</v>
      </c>
      <c r="F12" s="40" t="str">
        <f>IF(Assessment!F17&lt;3,"Action needed", "")</f>
        <v>Action needed</v>
      </c>
      <c r="G12" s="40" t="str">
        <f>IF(Assessment!G17&lt;3,"Action needed", "")</f>
        <v>Action needed</v>
      </c>
      <c r="H12" s="40" t="str">
        <f>IF(Assessment!H17&lt;3,"Action needed", "")</f>
        <v>Action needed</v>
      </c>
      <c r="I12" s="71"/>
      <c r="J12" s="33"/>
      <c r="K12" s="33"/>
    </row>
    <row r="13" spans="1:11" ht="75" x14ac:dyDescent="0.25">
      <c r="A13" s="76">
        <f>Assessment!A18</f>
        <v>9</v>
      </c>
      <c r="B13" s="65" t="str">
        <f>Assessment!B18</f>
        <v>Funds are allocated to support programs/policies vital to or disproportionately needed by particular disadvantaged racial/ethnic communities</v>
      </c>
      <c r="C13" s="40" t="str">
        <f>IF(Assessment!C18&lt;3,"Action needed", "")</f>
        <v>Action needed</v>
      </c>
      <c r="D13" s="40" t="str">
        <f>IF(Assessment!D18&lt;3,"Action needed", "")</f>
        <v>Action needed</v>
      </c>
      <c r="E13" s="40" t="str">
        <f>IF(Assessment!E18&lt;3,"Action needed", "")</f>
        <v>Action needed</v>
      </c>
      <c r="F13" s="40" t="str">
        <f>IF(Assessment!F18&lt;3,"Action needed", "")</f>
        <v>Action needed</v>
      </c>
      <c r="G13" s="40" t="str">
        <f>IF(Assessment!G18&lt;3,"Action needed", "")</f>
        <v>Action needed</v>
      </c>
      <c r="H13" s="40" t="str">
        <f>IF(Assessment!H18&lt;3,"Action needed", "")</f>
        <v>Action needed</v>
      </c>
      <c r="I13" s="71"/>
      <c r="J13" s="33"/>
      <c r="K13" s="33"/>
    </row>
    <row r="14" spans="1:11" ht="15.75" x14ac:dyDescent="0.25">
      <c r="A14" s="77" t="str">
        <f>Assessment!A19</f>
        <v>B.</v>
      </c>
      <c r="B14" s="66" t="str">
        <f>Assessment!B19</f>
        <v>Leadership and Management</v>
      </c>
      <c r="C14" s="67"/>
      <c r="D14" s="68"/>
      <c r="E14" s="69"/>
      <c r="F14" s="69"/>
      <c r="G14" s="69"/>
      <c r="H14" s="70"/>
      <c r="I14" s="71"/>
      <c r="J14" s="72"/>
      <c r="K14" s="72"/>
    </row>
    <row r="15" spans="1:11" ht="45" x14ac:dyDescent="0.25">
      <c r="A15" s="76">
        <f>Assessment!A20</f>
        <v>1</v>
      </c>
      <c r="B15" s="65" t="str">
        <f>Assessment!B20</f>
        <v>Management understands power and privilege and consistently applies a racial equity lens?</v>
      </c>
      <c r="C15" s="40" t="str">
        <f>IF(Assessment!C20&lt;3,"Action needed", "")</f>
        <v>Action needed</v>
      </c>
      <c r="D15" s="40" t="str">
        <f>IF(Assessment!D20&lt;3,"Action needed", "")</f>
        <v>Action needed</v>
      </c>
      <c r="E15" s="40" t="str">
        <f>IF(Assessment!E20&lt;3,"Action needed", "")</f>
        <v>Action needed</v>
      </c>
      <c r="F15" s="40" t="str">
        <f>IF(Assessment!F20&lt;3,"Action needed", "")</f>
        <v>Action needed</v>
      </c>
      <c r="G15" s="40" t="str">
        <f>IF(Assessment!G20&lt;3,"Action needed", "")</f>
        <v>Action needed</v>
      </c>
      <c r="H15" s="40" t="str">
        <f>IF(Assessment!H20&lt;3,"Action needed", "")</f>
        <v>Action needed</v>
      </c>
      <c r="I15" s="71"/>
      <c r="J15" s="33"/>
      <c r="K15" s="33"/>
    </row>
    <row r="16" spans="1:11" ht="45" x14ac:dyDescent="0.25">
      <c r="A16" s="76">
        <f>Assessment!A21</f>
        <v>2</v>
      </c>
      <c r="B16" s="65" t="str">
        <f>Assessment!B21</f>
        <v xml:space="preserve">Management consistently champions racial equity goals through the work of the Organization? </v>
      </c>
      <c r="C16" s="40" t="str">
        <f>IF(Assessment!C21&lt;3,"Action needed", "")</f>
        <v>Action needed</v>
      </c>
      <c r="D16" s="40" t="str">
        <f>IF(Assessment!D21&lt;3,"Action needed", "")</f>
        <v>Action needed</v>
      </c>
      <c r="E16" s="40" t="str">
        <f>IF(Assessment!E21&lt;3,"Action needed", "")</f>
        <v>Action needed</v>
      </c>
      <c r="F16" s="40" t="str">
        <f>IF(Assessment!F21&lt;3,"Action needed", "")</f>
        <v>Action needed</v>
      </c>
      <c r="G16" s="40" t="str">
        <f>IF(Assessment!G21&lt;3,"Action needed", "")</f>
        <v>Action needed</v>
      </c>
      <c r="H16" s="40" t="str">
        <f>IF(Assessment!H21&lt;3,"Action needed", "")</f>
        <v>Action needed</v>
      </c>
      <c r="I16" s="71"/>
      <c r="J16" s="33"/>
      <c r="K16" s="33"/>
    </row>
    <row r="17" spans="1:11" ht="60" x14ac:dyDescent="0.25">
      <c r="A17" s="76">
        <f>Assessment!A22</f>
        <v>3</v>
      </c>
      <c r="B17" s="65" t="str">
        <f>Assessment!B22</f>
        <v xml:space="preserve">Management supports staff who bring forward racial equity concerns using formal and informal complaint resolution processes? </v>
      </c>
      <c r="C17" s="40" t="str">
        <f>IF(Assessment!C22&lt;3,"Action needed", "")</f>
        <v>Action needed</v>
      </c>
      <c r="D17" s="40" t="str">
        <f>IF(Assessment!D22&lt;3,"Action needed", "")</f>
        <v>Action needed</v>
      </c>
      <c r="E17" s="40" t="str">
        <f>IF(Assessment!E22&lt;3,"Action needed", "")</f>
        <v>Action needed</v>
      </c>
      <c r="F17" s="40" t="str">
        <f>IF(Assessment!F22&lt;3,"Action needed", "")</f>
        <v>Action needed</v>
      </c>
      <c r="G17" s="40" t="str">
        <f>IF(Assessment!G22&lt;3,"Action needed", "")</f>
        <v>Action needed</v>
      </c>
      <c r="H17" s="40" t="str">
        <f>IF(Assessment!H22&lt;3,"Action needed", "")</f>
        <v>Action needed</v>
      </c>
      <c r="I17" s="71"/>
      <c r="J17" s="33"/>
      <c r="K17" s="33"/>
    </row>
    <row r="18" spans="1:11" ht="75" x14ac:dyDescent="0.25">
      <c r="A18" s="76">
        <f>Assessment!A23</f>
        <v>4</v>
      </c>
      <c r="B18" s="65" t="str">
        <f>Assessment!B23</f>
        <v xml:space="preserve">Internal structures exist to address issues of racial equity (i?e? a functioning equity committee, formal or informal complaint resolution process, caucusing and community advisory body)  </v>
      </c>
      <c r="C18" s="40" t="str">
        <f>IF(Assessment!C23&lt;3,"Action needed", "")</f>
        <v>Action needed</v>
      </c>
      <c r="D18" s="40" t="str">
        <f>IF(Assessment!D23&lt;3,"Action needed", "")</f>
        <v>Action needed</v>
      </c>
      <c r="E18" s="40" t="str">
        <f>IF(Assessment!E23&lt;3,"Action needed", "")</f>
        <v>Action needed</v>
      </c>
      <c r="F18" s="40" t="str">
        <f>IF(Assessment!F23&lt;3,"Action needed", "")</f>
        <v>Action needed</v>
      </c>
      <c r="G18" s="40" t="str">
        <f>IF(Assessment!G23&lt;3,"Action needed", "")</f>
        <v>Action needed</v>
      </c>
      <c r="H18" s="40" t="str">
        <f>IF(Assessment!H23&lt;3,"Action needed", "")</f>
        <v>Action needed</v>
      </c>
      <c r="I18" s="71"/>
      <c r="J18" s="33"/>
      <c r="K18" s="33"/>
    </row>
    <row r="19" spans="1:11" ht="75" x14ac:dyDescent="0.25">
      <c r="A19" s="76">
        <f>Assessment!A24</f>
        <v>5</v>
      </c>
      <c r="B19" s="65" t="str">
        <f>Assessment!B24</f>
        <v>Internal structures and leadership reflect accountability towards racial equity goals (i?e? creation of staff position with presence or access to leadership?</v>
      </c>
      <c r="C19" s="40" t="str">
        <f>IF(Assessment!C24&lt;3,"Action needed", "")</f>
        <v>Action needed</v>
      </c>
      <c r="D19" s="40" t="str">
        <f>IF(Assessment!D24&lt;3,"Action needed", "")</f>
        <v>Action needed</v>
      </c>
      <c r="E19" s="40" t="str">
        <f>IF(Assessment!E24&lt;3,"Action needed", "")</f>
        <v>Action needed</v>
      </c>
      <c r="F19" s="40" t="str">
        <f>IF(Assessment!F24&lt;3,"Action needed", "")</f>
        <v>Action needed</v>
      </c>
      <c r="G19" s="40" t="str">
        <f>IF(Assessment!G24&lt;3,"Action needed", "")</f>
        <v>Action needed</v>
      </c>
      <c r="H19" s="40" t="str">
        <f>IF(Assessment!H24&lt;3,"Action needed", "")</f>
        <v>Action needed</v>
      </c>
      <c r="I19" s="71"/>
      <c r="J19" s="33"/>
      <c r="K19" s="33"/>
    </row>
    <row r="20" spans="1:11" ht="60" x14ac:dyDescent="0.25">
      <c r="A20" s="76">
        <f>Assessment!A25</f>
        <v>6</v>
      </c>
      <c r="B20" s="65" t="str">
        <f>Assessment!B25</f>
        <v xml:space="preserve">Management participates in a network or has allies that help to reinforce racial equity best practices and organizational learning? </v>
      </c>
      <c r="C20" s="40" t="str">
        <f>IF(Assessment!C25&lt;3,"Action needed", "")</f>
        <v>Action needed</v>
      </c>
      <c r="D20" s="40" t="str">
        <f>IF(Assessment!D25&lt;3,"Action needed", "")</f>
        <v>Action needed</v>
      </c>
      <c r="E20" s="40" t="str">
        <f>IF(Assessment!E25&lt;3,"Action needed", "")</f>
        <v>Action needed</v>
      </c>
      <c r="F20" s="40" t="str">
        <f>IF(Assessment!F25&lt;3,"Action needed", "")</f>
        <v>Action needed</v>
      </c>
      <c r="G20" s="40" t="str">
        <f>IF(Assessment!G25&lt;3,"Action needed", "")</f>
        <v>Action needed</v>
      </c>
      <c r="H20" s="40" t="str">
        <f>IF(Assessment!H25&lt;3,"Action needed", "")</f>
        <v>Action needed</v>
      </c>
      <c r="I20" s="71"/>
      <c r="J20" s="33"/>
      <c r="K20" s="33"/>
    </row>
    <row r="21" spans="1:11" ht="15.75" x14ac:dyDescent="0.25">
      <c r="A21" s="75" t="str">
        <f>Assessment!A26</f>
        <v>C.</v>
      </c>
      <c r="B21" s="66" t="str">
        <f>Assessment!B26</f>
        <v>Workforce</v>
      </c>
      <c r="C21" s="67"/>
      <c r="D21" s="68"/>
      <c r="E21" s="69"/>
      <c r="F21" s="69"/>
      <c r="G21" s="69"/>
      <c r="H21" s="70"/>
      <c r="I21" s="71"/>
      <c r="J21" s="72"/>
      <c r="K21" s="72"/>
    </row>
    <row r="22" spans="1:11" ht="60" x14ac:dyDescent="0.25">
      <c r="A22" s="76">
        <f>Assessment!A27</f>
        <v>1</v>
      </c>
      <c r="B22" s="65" t="str">
        <f>Assessment!B27</f>
        <v>Strategies exist to recruit, retain and develop staff who represent communities of color and/or speak languages other than English?</v>
      </c>
      <c r="C22" s="40" t="str">
        <f>IF(Assessment!C27&lt;3,"Action needed", "")</f>
        <v>Action needed</v>
      </c>
      <c r="D22" s="40" t="str">
        <f>IF(Assessment!D27&lt;3,"Action needed", "")</f>
        <v>Action needed</v>
      </c>
      <c r="E22" s="40" t="str">
        <f>IF(Assessment!E27&lt;3,"Action needed", "")</f>
        <v>Action needed</v>
      </c>
      <c r="F22" s="40" t="str">
        <f>IF(Assessment!F27&lt;3,"Action needed", "")</f>
        <v>Action needed</v>
      </c>
      <c r="G22" s="40" t="str">
        <f>IF(Assessment!G27&lt;3,"Action needed", "")</f>
        <v>Action needed</v>
      </c>
      <c r="H22" s="40" t="str">
        <f>IF(Assessment!H27&lt;3,"Action needed", "")</f>
        <v>Action needed</v>
      </c>
      <c r="I22" s="71"/>
      <c r="J22" s="33"/>
      <c r="K22" s="33"/>
    </row>
    <row r="23" spans="1:11" ht="45" x14ac:dyDescent="0.25">
      <c r="A23" s="76">
        <f>Assessment!A28</f>
        <v>2</v>
      </c>
      <c r="B23" s="65" t="str">
        <f>Assessment!B28</f>
        <v>Staff participate in mandatory racial equity and cultural responsiveness training and capacity building ?</v>
      </c>
      <c r="C23" s="40" t="str">
        <f>IF(Assessment!C28&lt;3,"Action needed", "")</f>
        <v>Action needed</v>
      </c>
      <c r="D23" s="40" t="str">
        <f>IF(Assessment!D28&lt;3,"Action needed", "")</f>
        <v>Action needed</v>
      </c>
      <c r="E23" s="40" t="str">
        <f>IF(Assessment!E28&lt;3,"Action needed", "")</f>
        <v>Action needed</v>
      </c>
      <c r="F23" s="40" t="str">
        <f>IF(Assessment!F28&lt;3,"Action needed", "")</f>
        <v>Action needed</v>
      </c>
      <c r="G23" s="40" t="str">
        <f>IF(Assessment!G28&lt;3,"Action needed", "")</f>
        <v>Action needed</v>
      </c>
      <c r="H23" s="40" t="str">
        <f>IF(Assessment!H28&lt;3,"Action needed", "")</f>
        <v>Action needed</v>
      </c>
      <c r="I23" s="71"/>
      <c r="J23" s="33"/>
      <c r="K23" s="33"/>
    </row>
    <row r="24" spans="1:11" ht="60" x14ac:dyDescent="0.25">
      <c r="A24" s="76">
        <f>Assessment!A29</f>
        <v>3</v>
      </c>
      <c r="B24" s="65" t="str">
        <f>Assessment!B29</f>
        <v>Racial equity and cultural responsiveness knowledge, skills, and practices are a part of staff job descriptions and work plans?</v>
      </c>
      <c r="C24" s="40" t="str">
        <f>IF(Assessment!C29&lt;3,"Action needed", "")</f>
        <v>Action needed</v>
      </c>
      <c r="D24" s="40" t="str">
        <f>IF(Assessment!D29&lt;3,"Action needed", "")</f>
        <v>Action needed</v>
      </c>
      <c r="E24" s="40" t="str">
        <f>IF(Assessment!E29&lt;3,"Action needed", "")</f>
        <v>Action needed</v>
      </c>
      <c r="F24" s="40" t="str">
        <f>IF(Assessment!F29&lt;3,"Action needed", "")</f>
        <v>Action needed</v>
      </c>
      <c r="G24" s="40" t="str">
        <f>IF(Assessment!G29&lt;3,"Action needed", "")</f>
        <v>Action needed</v>
      </c>
      <c r="H24" s="40" t="str">
        <f>IF(Assessment!H29&lt;3,"Action needed", "")</f>
        <v>Action needed</v>
      </c>
      <c r="I24" s="71"/>
      <c r="J24" s="33"/>
      <c r="K24" s="33"/>
    </row>
    <row r="25" spans="1:11" ht="45" x14ac:dyDescent="0.25">
      <c r="A25" s="76">
        <f>Assessment!A30</f>
        <v>4</v>
      </c>
      <c r="B25" s="65" t="str">
        <f>Assessment!B30</f>
        <v>Performance appraisals/evaluations include progress on racial equity and cultural responsiveness goals?</v>
      </c>
      <c r="C25" s="40" t="str">
        <f>IF(Assessment!C30&lt;3,"Action needed", "")</f>
        <v>Action needed</v>
      </c>
      <c r="D25" s="40" t="str">
        <f>IF(Assessment!D30&lt;3,"Action needed", "")</f>
        <v>Action needed</v>
      </c>
      <c r="E25" s="40" t="str">
        <f>IF(Assessment!E30&lt;3,"Action needed", "")</f>
        <v>Action needed</v>
      </c>
      <c r="F25" s="40" t="str">
        <f>IF(Assessment!F30&lt;3,"Action needed", "")</f>
        <v>Action needed</v>
      </c>
      <c r="G25" s="40" t="str">
        <f>IF(Assessment!G30&lt;3,"Action needed", "")</f>
        <v>Action needed</v>
      </c>
      <c r="H25" s="40" t="str">
        <f>IF(Assessment!H30&lt;3,"Action needed", "")</f>
        <v>Action needed</v>
      </c>
      <c r="I25" s="71"/>
      <c r="J25" s="33"/>
      <c r="K25" s="33"/>
    </row>
    <row r="26" spans="1:11" ht="15.75" x14ac:dyDescent="0.25">
      <c r="A26" s="77" t="str">
        <f>Assessment!A31</f>
        <v>D.</v>
      </c>
      <c r="B26" s="66" t="str">
        <f>Assessment!B31</f>
        <v>Community Access and Partnership</v>
      </c>
      <c r="C26" s="67"/>
      <c r="D26" s="68"/>
      <c r="E26" s="69"/>
      <c r="F26" s="69"/>
      <c r="G26" s="69"/>
      <c r="H26" s="70"/>
      <c r="I26" s="71"/>
      <c r="J26" s="72"/>
      <c r="K26" s="72"/>
    </row>
    <row r="27" spans="1:11" ht="45" x14ac:dyDescent="0.25">
      <c r="A27" s="76">
        <f>Assessment!A32</f>
        <v>1</v>
      </c>
      <c r="B27" s="65" t="str">
        <f>Assessment!B32</f>
        <v xml:space="preserve">Interpretation/translation services are provided for people who speak languages other than English? </v>
      </c>
      <c r="C27" s="40" t="str">
        <f>IF(Assessment!C32&lt;3,"Action needed", "")</f>
        <v>Action needed</v>
      </c>
      <c r="D27" s="40" t="str">
        <f>IF(Assessment!D32&lt;3,"Action needed", "")</f>
        <v>Action needed</v>
      </c>
      <c r="E27" s="40" t="str">
        <f>IF(Assessment!E32&lt;3,"Action needed", "")</f>
        <v>Action needed</v>
      </c>
      <c r="F27" s="40" t="str">
        <f>IF(Assessment!F32&lt;3,"Action needed", "")</f>
        <v>Action needed</v>
      </c>
      <c r="G27" s="40" t="str">
        <f>IF(Assessment!G32&lt;3,"Action needed", "")</f>
        <v>Action needed</v>
      </c>
      <c r="H27" s="40" t="str">
        <f>IF(Assessment!H32&lt;3,"Action needed", "")</f>
        <v>Action needed</v>
      </c>
      <c r="I27" s="71"/>
      <c r="J27" s="33"/>
      <c r="K27" s="33"/>
    </row>
    <row r="28" spans="1:11" ht="30" x14ac:dyDescent="0.25">
      <c r="A28" s="76">
        <f>Assessment!A33</f>
        <v>2</v>
      </c>
      <c r="B28" s="65" t="str">
        <f>Assessment!B33</f>
        <v>Materials in languages other than English are available and used?</v>
      </c>
      <c r="C28" s="40" t="str">
        <f>IF(Assessment!C33&lt;3,"Action needed", "")</f>
        <v>Action needed</v>
      </c>
      <c r="D28" s="40" t="str">
        <f>IF(Assessment!D33&lt;3,"Action needed", "")</f>
        <v>Action needed</v>
      </c>
      <c r="E28" s="40" t="str">
        <f>IF(Assessment!E33&lt;3,"Action needed", "")</f>
        <v>Action needed</v>
      </c>
      <c r="F28" s="40" t="str">
        <f>IF(Assessment!F33&lt;3,"Action needed", "")</f>
        <v>Action needed</v>
      </c>
      <c r="G28" s="40" t="str">
        <f>IF(Assessment!G33&lt;3,"Action needed", "")</f>
        <v>Action needed</v>
      </c>
      <c r="H28" s="40" t="str">
        <f>IF(Assessment!H33&lt;3,"Action needed", "")</f>
        <v>Action needed</v>
      </c>
      <c r="I28" s="71"/>
      <c r="J28" s="33"/>
      <c r="K28" s="33"/>
    </row>
    <row r="29" spans="1:11" ht="60" x14ac:dyDescent="0.25">
      <c r="A29" s="76">
        <f>Assessment!A34</f>
        <v>3</v>
      </c>
      <c r="B29" s="65" t="str">
        <f>Assessment!B34</f>
        <v>Communication materials are assessed for racial bias and reviewed to ensure reflection of the diversity in the community served?</v>
      </c>
      <c r="C29" s="40" t="str">
        <f>IF(Assessment!C34&lt;3,"Action needed", "")</f>
        <v>Action needed</v>
      </c>
      <c r="D29" s="40" t="str">
        <f>IF(Assessment!D34&lt;3,"Action needed", "")</f>
        <v>Action needed</v>
      </c>
      <c r="E29" s="40" t="str">
        <f>IF(Assessment!E34&lt;3,"Action needed", "")</f>
        <v>Action needed</v>
      </c>
      <c r="F29" s="40" t="str">
        <f>IF(Assessment!F34&lt;3,"Action needed", "")</f>
        <v>Action needed</v>
      </c>
      <c r="G29" s="40" t="str">
        <f>IF(Assessment!G34&lt;3,"Action needed", "")</f>
        <v>Action needed</v>
      </c>
      <c r="H29" s="40" t="str">
        <f>IF(Assessment!H34&lt;3,"Action needed", "")</f>
        <v>Action needed</v>
      </c>
      <c r="I29" s="71"/>
      <c r="J29" s="33"/>
      <c r="K29" s="33"/>
    </row>
    <row r="30" spans="1:11" ht="45" x14ac:dyDescent="0.25">
      <c r="A30" s="76">
        <f>Assessment!A35</f>
        <v>4</v>
      </c>
      <c r="B30" s="65" t="str">
        <f>Assessment!B35</f>
        <v>Advisory boards, commissions, and other volunteer roles reflect the community served?</v>
      </c>
      <c r="C30" s="40" t="str">
        <f>IF(Assessment!C35&lt;3,"Action needed", "")</f>
        <v>Action needed</v>
      </c>
      <c r="D30" s="40" t="str">
        <f>IF(Assessment!D35&lt;3,"Action needed", "")</f>
        <v>Action needed</v>
      </c>
      <c r="E30" s="40" t="str">
        <f>IF(Assessment!E35&lt;3,"Action needed", "")</f>
        <v>Action needed</v>
      </c>
      <c r="F30" s="40" t="str">
        <f>IF(Assessment!F35&lt;3,"Action needed", "")</f>
        <v>Action needed</v>
      </c>
      <c r="G30" s="40" t="str">
        <f>IF(Assessment!G35&lt;3,"Action needed", "")</f>
        <v>Action needed</v>
      </c>
      <c r="H30" s="40" t="str">
        <f>IF(Assessment!H35&lt;3,"Action needed", "")</f>
        <v>Action needed</v>
      </c>
      <c r="I30" s="71"/>
      <c r="J30" s="33"/>
      <c r="K30" s="33"/>
    </row>
    <row r="31" spans="1:11" ht="60" x14ac:dyDescent="0.25">
      <c r="A31" s="76">
        <f>Assessment!A36</f>
        <v>5</v>
      </c>
      <c r="B31" s="65" t="str">
        <f>Assessment!B36</f>
        <v>Regular meetings occur with leaders from communities of color specifically to discuss racial equity and impact on the community in order to inform work?</v>
      </c>
      <c r="C31" s="40" t="str">
        <f>IF(Assessment!C36&lt;3,"Action needed", "")</f>
        <v>Action needed</v>
      </c>
      <c r="D31" s="40" t="str">
        <f>IF(Assessment!D36&lt;3,"Action needed", "")</f>
        <v>Action needed</v>
      </c>
      <c r="E31" s="40" t="str">
        <f>IF(Assessment!E36&lt;3,"Action needed", "")</f>
        <v>Action needed</v>
      </c>
      <c r="F31" s="40" t="str">
        <f>IF(Assessment!F36&lt;3,"Action needed", "")</f>
        <v>Action needed</v>
      </c>
      <c r="G31" s="40" t="str">
        <f>IF(Assessment!G36&lt;3,"Action needed", "")</f>
        <v>Action needed</v>
      </c>
      <c r="H31" s="40" t="str">
        <f>IF(Assessment!H36&lt;3,"Action needed", "")</f>
        <v>Action needed</v>
      </c>
      <c r="I31" s="71"/>
      <c r="J31" s="33"/>
      <c r="K31" s="33"/>
    </row>
    <row r="32" spans="1:11" ht="45" x14ac:dyDescent="0.25">
      <c r="A32" s="76">
        <f>Assessment!A37</f>
        <v>6</v>
      </c>
      <c r="B32" s="65" t="str">
        <f>Assessment!B37</f>
        <v xml:space="preserve">Community relationship building focuses on developing trust and identifying mutual interests? </v>
      </c>
      <c r="C32" s="40" t="str">
        <f>IF(Assessment!C37&lt;3,"Action needed", "")</f>
        <v>Action needed</v>
      </c>
      <c r="D32" s="40" t="str">
        <f>IF(Assessment!D37&lt;3,"Action needed", "")</f>
        <v>Action needed</v>
      </c>
      <c r="E32" s="40" t="str">
        <f>IF(Assessment!E37&lt;3,"Action needed", "")</f>
        <v>Action needed</v>
      </c>
      <c r="F32" s="40" t="str">
        <f>IF(Assessment!F37&lt;3,"Action needed", "")</f>
        <v>Action needed</v>
      </c>
      <c r="G32" s="40" t="str">
        <f>IF(Assessment!G37&lt;3,"Action needed", "")</f>
        <v>Action needed</v>
      </c>
      <c r="H32" s="40" t="str">
        <f>IF(Assessment!H37&lt;3,"Action needed", "")</f>
        <v>Action needed</v>
      </c>
      <c r="I32" s="71"/>
      <c r="J32" s="33"/>
      <c r="K32" s="33"/>
    </row>
    <row r="33" spans="1:11" ht="45" x14ac:dyDescent="0.25">
      <c r="A33" s="76">
        <f>Assessment!A38</f>
        <v>7</v>
      </c>
      <c r="B33" s="65" t="str">
        <f>Assessment!B38</f>
        <v>Formal partnerships exist with organizations led by communities of color</v>
      </c>
      <c r="C33" s="40" t="str">
        <f>IF(Assessment!C38&lt;3,"Action needed", "")</f>
        <v>Action needed</v>
      </c>
      <c r="D33" s="40" t="str">
        <f>IF(Assessment!D38&lt;3,"Action needed", "")</f>
        <v>Action needed</v>
      </c>
      <c r="E33" s="40" t="str">
        <f>IF(Assessment!E38&lt;3,"Action needed", "")</f>
        <v>Action needed</v>
      </c>
      <c r="F33" s="40" t="str">
        <f>IF(Assessment!F38&lt;3,"Action needed", "")</f>
        <v>Action needed</v>
      </c>
      <c r="G33" s="40" t="str">
        <f>IF(Assessment!G38&lt;3,"Action needed", "")</f>
        <v>Action needed</v>
      </c>
      <c r="H33" s="40" t="str">
        <f>IF(Assessment!H38&lt;3,"Action needed", "")</f>
        <v>Action needed</v>
      </c>
      <c r="I33" s="71"/>
      <c r="J33" s="33"/>
      <c r="K33" s="33"/>
    </row>
    <row r="34" spans="1:11" ht="75" x14ac:dyDescent="0.25">
      <c r="A34" s="76">
        <f>Assessment!A39</f>
        <v>8</v>
      </c>
      <c r="B34" s="65" t="str">
        <f>Assessment!B39</f>
        <v>Communities of color are involved in investment and/or service decisions that impact them directly (whether collectively or as individual communities)?</v>
      </c>
      <c r="C34" s="40" t="str">
        <f>IF(Assessment!C39&lt;3,"Action needed", "")</f>
        <v>Action needed</v>
      </c>
      <c r="D34" s="40" t="str">
        <f>IF(Assessment!D39&lt;3,"Action needed", "")</f>
        <v>Action needed</v>
      </c>
      <c r="E34" s="40" t="str">
        <f>IF(Assessment!E39&lt;3,"Action needed", "")</f>
        <v>Action needed</v>
      </c>
      <c r="F34" s="40" t="str">
        <f>IF(Assessment!F39&lt;3,"Action needed", "")</f>
        <v>Action needed</v>
      </c>
      <c r="G34" s="40" t="str">
        <f>IF(Assessment!G39&lt;3,"Action needed", "")</f>
        <v>Action needed</v>
      </c>
      <c r="H34" s="40" t="str">
        <f>IF(Assessment!H39&lt;3,"Action needed", "")</f>
        <v>Action needed</v>
      </c>
      <c r="I34" s="71"/>
      <c r="J34" s="33"/>
      <c r="K34" s="33"/>
    </row>
    <row r="35" spans="1:11" ht="90" x14ac:dyDescent="0.25">
      <c r="A35" s="76">
        <f>Assessment!A40</f>
        <v>9</v>
      </c>
      <c r="B35" s="65" t="str">
        <f>Assessment!B40</f>
        <v>Planning practices for investments/resource distribution and service/program delivery are accessible to and, as appropriate, driven by community stakeholders, incorporating community narratives and experience?</v>
      </c>
      <c r="C35" s="40" t="str">
        <f>IF(Assessment!C40&lt;3,"Action needed", "")</f>
        <v>Action needed</v>
      </c>
      <c r="D35" s="40" t="str">
        <f>IF(Assessment!D40&lt;3,"Action needed", "")</f>
        <v>Action needed</v>
      </c>
      <c r="E35" s="40" t="str">
        <f>IF(Assessment!E40&lt;3,"Action needed", "")</f>
        <v>Action needed</v>
      </c>
      <c r="F35" s="40" t="str">
        <f>IF(Assessment!F40&lt;3,"Action needed", "")</f>
        <v>Action needed</v>
      </c>
      <c r="G35" s="40" t="str">
        <f>IF(Assessment!G40&lt;3,"Action needed", "")</f>
        <v>Action needed</v>
      </c>
      <c r="H35" s="40" t="str">
        <f>IF(Assessment!H40&lt;3,"Action needed", "")</f>
        <v>Action needed</v>
      </c>
      <c r="I35" s="71"/>
      <c r="J35" s="33"/>
      <c r="K35" s="33"/>
    </row>
    <row r="36" spans="1:11" ht="15.75" x14ac:dyDescent="0.25">
      <c r="A36" s="77" t="str">
        <f>Assessment!A41</f>
        <v>E.</v>
      </c>
      <c r="B36" s="66" t="str">
        <f>Assessment!B41</f>
        <v>Subcontracting</v>
      </c>
      <c r="C36" s="67"/>
      <c r="D36" s="68"/>
      <c r="E36" s="69"/>
      <c r="F36" s="69"/>
      <c r="G36" s="69"/>
      <c r="H36" s="70"/>
      <c r="I36" s="71"/>
      <c r="J36" s="72"/>
      <c r="K36" s="72"/>
    </row>
    <row r="37" spans="1:11" ht="105" x14ac:dyDescent="0.25">
      <c r="A37" s="76">
        <f>Assessment!A42</f>
        <v>1</v>
      </c>
      <c r="B37" s="65" t="str">
        <f>Assessment!B42</f>
        <v>Access and outcomes measures collected on performance are disaggregated by race and ethnicity. If appropriate, MWESB utilization is benchmarked against Citywide social equity contracting goals in the areas of construction and professional services?</v>
      </c>
      <c r="C37" s="40" t="str">
        <f>IF(Assessment!C42&lt;3,"Action needed", "")</f>
        <v>Action needed</v>
      </c>
      <c r="D37" s="40" t="str">
        <f>IF(Assessment!D42&lt;3,"Action needed", "")</f>
        <v>Action needed</v>
      </c>
      <c r="E37" s="40" t="str">
        <f>IF(Assessment!E42&lt;3,"Action needed", "")</f>
        <v>Action needed</v>
      </c>
      <c r="F37" s="40" t="str">
        <f>IF(Assessment!F42&lt;3,"Action needed", "")</f>
        <v>Action needed</v>
      </c>
      <c r="G37" s="40" t="str">
        <f>IF(Assessment!G42&lt;3,"Action needed", "")</f>
        <v>Action needed</v>
      </c>
      <c r="H37" s="40" t="str">
        <f>IF(Assessment!H42&lt;3,"Action needed", "")</f>
        <v>Action needed</v>
      </c>
      <c r="I37" s="71"/>
      <c r="J37" s="33"/>
      <c r="K37" s="33"/>
    </row>
    <row r="38" spans="1:11" ht="135" x14ac:dyDescent="0.25">
      <c r="A38" s="76">
        <f>Assessment!A43</f>
        <v>2</v>
      </c>
      <c r="B38" s="65" t="str">
        <f>Assessment!B43</f>
        <v>Staff and leadership proactively build relationships with culturally specific service providers and other commmunity entitities historically serving communities of color ( for example, faith groups, community centers, etc…) and when appropriate build relationships with MWESB contractors?</v>
      </c>
      <c r="C38" s="40" t="str">
        <f>IF(Assessment!C43&lt;3,"Action needed", "")</f>
        <v>Action needed</v>
      </c>
      <c r="D38" s="40" t="str">
        <f>IF(Assessment!D43&lt;3,"Action needed", "")</f>
        <v>Action needed</v>
      </c>
      <c r="E38" s="40" t="str">
        <f>IF(Assessment!E43&lt;3,"Action needed", "")</f>
        <v>Action needed</v>
      </c>
      <c r="F38" s="40" t="str">
        <f>IF(Assessment!F43&lt;3,"Action needed", "")</f>
        <v>Action needed</v>
      </c>
      <c r="G38" s="40" t="str">
        <f>IF(Assessment!G43&lt;3,"Action needed", "")</f>
        <v>Action needed</v>
      </c>
      <c r="H38" s="40" t="str">
        <f>IF(Assessment!H43&lt;3,"Action needed", "")</f>
        <v>Action needed</v>
      </c>
      <c r="I38" s="71"/>
      <c r="J38" s="33"/>
      <c r="K38" s="33"/>
    </row>
    <row r="39" spans="1:11" ht="30" x14ac:dyDescent="0.25">
      <c r="A39" s="76">
        <f>Assessment!A44</f>
        <v>3</v>
      </c>
      <c r="B39" s="65" t="str">
        <f>Assessment!B44</f>
        <v>Staff track Title VI complaints by vendors and contractors?</v>
      </c>
      <c r="C39" s="40" t="str">
        <f>IF(Assessment!C44&lt;3,"Action needed", "")</f>
        <v>Action needed</v>
      </c>
      <c r="D39" s="40" t="str">
        <f>IF(Assessment!D44&lt;3,"Action needed", "")</f>
        <v>Action needed</v>
      </c>
      <c r="E39" s="40" t="str">
        <f>IF(Assessment!E44&lt;3,"Action needed", "")</f>
        <v>Action needed</v>
      </c>
      <c r="F39" s="40" t="str">
        <f>IF(Assessment!F44&lt;3,"Action needed", "")</f>
        <v>Action needed</v>
      </c>
      <c r="G39" s="40" t="str">
        <f>IF(Assessment!G44&lt;3,"Action needed", "")</f>
        <v>Action needed</v>
      </c>
      <c r="H39" s="40" t="str">
        <f>IF(Assessment!H44&lt;3,"Action needed", "")</f>
        <v>Action needed</v>
      </c>
      <c r="I39" s="71"/>
      <c r="J39" s="33"/>
      <c r="K39" s="33"/>
    </row>
    <row r="40" spans="1:11" ht="135" x14ac:dyDescent="0.25">
      <c r="A40" s="76">
        <f>Assessment!A45</f>
        <v>4</v>
      </c>
      <c r="B40" s="65" t="str">
        <f>Assessment!B45</f>
        <v xml:space="preserve">Racial equity component(s) are used in the process of seelcting subcontractors.  ( This may include: commitment to racial equity, demonstrated effectiveness, goals, and/or reporting requirements).  The contractor can demonstrate that staff have attended trainings that focus on equity and specifically equitable contracting.   </v>
      </c>
      <c r="C40" s="40" t="str">
        <f>IF(Assessment!C45&lt;3,"Action needed", "")</f>
        <v>Action needed</v>
      </c>
      <c r="D40" s="40" t="str">
        <f>IF(Assessment!D45&lt;3,"Action needed", "")</f>
        <v>Action needed</v>
      </c>
      <c r="E40" s="40" t="str">
        <f>IF(Assessment!E45&lt;3,"Action needed", "")</f>
        <v>Action needed</v>
      </c>
      <c r="F40" s="40" t="str">
        <f>IF(Assessment!F45&lt;3,"Action needed", "")</f>
        <v>Action needed</v>
      </c>
      <c r="G40" s="40" t="str">
        <f>IF(Assessment!G45&lt;3,"Action needed", "")</f>
        <v>Action needed</v>
      </c>
      <c r="H40" s="40" t="str">
        <f>IF(Assessment!H45&lt;3,"Action needed", "")</f>
        <v>Action needed</v>
      </c>
      <c r="I40" s="71"/>
      <c r="J40" s="33"/>
      <c r="K40" s="33"/>
    </row>
    <row r="41" spans="1:11" ht="45" x14ac:dyDescent="0.25">
      <c r="A41" s="76">
        <f>Assessment!A46</f>
        <v>5</v>
      </c>
      <c r="B41" s="65" t="str">
        <f>Assessment!B46</f>
        <v>Contracts with subcontractors include written text on PHB's racial equity policies and priorities?</v>
      </c>
      <c r="C41" s="40" t="str">
        <f>IF(Assessment!C46&lt;3,"Action needed", "")</f>
        <v>Action needed</v>
      </c>
      <c r="D41" s="40" t="str">
        <f>IF(Assessment!D46&lt;3,"Action needed", "")</f>
        <v>Action needed</v>
      </c>
      <c r="E41" s="40" t="str">
        <f>IF(Assessment!E46&lt;3,"Action needed", "")</f>
        <v>Action needed</v>
      </c>
      <c r="F41" s="40" t="str">
        <f>IF(Assessment!F46&lt;3,"Action needed", "")</f>
        <v>Action needed</v>
      </c>
      <c r="G41" s="40" t="str">
        <f>IF(Assessment!G46&lt;3,"Action needed", "")</f>
        <v>Action needed</v>
      </c>
      <c r="H41" s="40" t="str">
        <f>IF(Assessment!H46&lt;3,"Action needed", "")</f>
        <v>Action needed</v>
      </c>
      <c r="I41" s="71"/>
      <c r="J41" s="33"/>
      <c r="K41" s="33"/>
    </row>
    <row r="42" spans="1:11" ht="60" x14ac:dyDescent="0.25">
      <c r="A42" s="76">
        <f>Assessment!A47</f>
        <v>6</v>
      </c>
      <c r="B42" s="65" t="str">
        <f>Assessment!B47</f>
        <v>Multiple subcontracting opportunities are available within large projects to create increased opportunities for MWESB's?</v>
      </c>
      <c r="C42" s="40" t="str">
        <f>IF(Assessment!C47&lt;3,"Action needed", "")</f>
        <v>Action needed</v>
      </c>
      <c r="D42" s="40" t="str">
        <f>IF(Assessment!D47&lt;3,"Action needed", "")</f>
        <v>Action needed</v>
      </c>
      <c r="E42" s="40" t="str">
        <f>IF(Assessment!E47&lt;3,"Action needed", "")</f>
        <v>Action needed</v>
      </c>
      <c r="F42" s="40" t="str">
        <f>IF(Assessment!F47&lt;3,"Action needed", "")</f>
        <v>Action needed</v>
      </c>
      <c r="G42" s="40" t="str">
        <f>IF(Assessment!G47&lt;3,"Action needed", "")</f>
        <v>Action needed</v>
      </c>
      <c r="H42" s="40" t="str">
        <f>IF(Assessment!H47&lt;3,"Action needed", "")</f>
        <v>Action needed</v>
      </c>
      <c r="I42" s="71"/>
      <c r="J42" s="33"/>
      <c r="K42" s="33"/>
    </row>
    <row r="43" spans="1:11" ht="31.5" x14ac:dyDescent="0.25">
      <c r="A43" s="77" t="str">
        <f>Assessment!A48</f>
        <v>F.</v>
      </c>
      <c r="B43" s="73" t="str">
        <f>Assessment!B48</f>
        <v>Data, Metrics &amp; Continuous Quality Improvement</v>
      </c>
      <c r="C43" s="67"/>
      <c r="D43" s="68"/>
      <c r="E43" s="69"/>
      <c r="F43" s="69"/>
      <c r="G43" s="69"/>
      <c r="H43" s="70"/>
      <c r="I43" s="71"/>
      <c r="J43" s="72"/>
      <c r="K43" s="72"/>
    </row>
    <row r="44" spans="1:11" ht="45" x14ac:dyDescent="0.25">
      <c r="A44" s="76">
        <f>Assessment!A49</f>
        <v>1</v>
      </c>
      <c r="B44" s="65" t="str">
        <f>Assessment!B49</f>
        <v xml:space="preserve">Data on investments/resource distribution is collected, tracked and evaluated? </v>
      </c>
      <c r="C44" s="40" t="str">
        <f>IF(Assessment!C49&lt;3,"Action needed", "")</f>
        <v>Action needed</v>
      </c>
      <c r="D44" s="40" t="str">
        <f>IF(Assessment!D49&lt;3,"Action needed", "")</f>
        <v>Action needed</v>
      </c>
      <c r="E44" s="40" t="str">
        <f>IF(Assessment!E49&lt;3,"Action needed", "")</f>
        <v>Action needed</v>
      </c>
      <c r="F44" s="40" t="str">
        <f>IF(Assessment!F49&lt;3,"Action needed", "")</f>
        <v>Action needed</v>
      </c>
      <c r="G44" s="40" t="str">
        <f>IF(Assessment!G49&lt;3,"Action needed", "")</f>
        <v>Action needed</v>
      </c>
      <c r="H44" s="40" t="str">
        <f>IF(Assessment!H49&lt;3,"Action needed", "")</f>
        <v>Action needed</v>
      </c>
      <c r="I44" s="71"/>
      <c r="J44" s="33"/>
      <c r="K44" s="33"/>
    </row>
    <row r="45" spans="1:11" ht="30" x14ac:dyDescent="0.25">
      <c r="A45" s="76">
        <f>Assessment!A50</f>
        <v>2</v>
      </c>
      <c r="B45" s="65" t="str">
        <f>Assessment!B50</f>
        <v xml:space="preserve">Data on gaps in service delivery is collected, tracked and evaluated? </v>
      </c>
      <c r="C45" s="40" t="str">
        <f>IF(Assessment!C50&lt;3,"Action needed", "")</f>
        <v>Action needed</v>
      </c>
      <c r="D45" s="40" t="str">
        <f>IF(Assessment!D50&lt;3,"Action needed", "")</f>
        <v>Action needed</v>
      </c>
      <c r="E45" s="40" t="str">
        <f>IF(Assessment!E50&lt;3,"Action needed", "")</f>
        <v>Action needed</v>
      </c>
      <c r="F45" s="40" t="str">
        <f>IF(Assessment!F50&lt;3,"Action needed", "")</f>
        <v>Action needed</v>
      </c>
      <c r="G45" s="40" t="str">
        <f>IF(Assessment!G50&lt;3,"Action needed", "")</f>
        <v>Action needed</v>
      </c>
      <c r="H45" s="40" t="str">
        <f>IF(Assessment!H50&lt;3,"Action needed", "")</f>
        <v>Action needed</v>
      </c>
      <c r="I45" s="71"/>
      <c r="J45" s="33"/>
      <c r="K45" s="33"/>
    </row>
    <row r="46" spans="1:11" ht="45" x14ac:dyDescent="0.25">
      <c r="A46" s="76">
        <f>Assessment!A51</f>
        <v>3</v>
      </c>
      <c r="B46" s="65" t="str">
        <f>Assessment!B51</f>
        <v xml:space="preserve">Collected race and ethnicity data is used to prioritize and develop criteria for investments/resource distribution? </v>
      </c>
      <c r="C46" s="40" t="str">
        <f>IF(Assessment!C51&lt;3,"Action needed", "")</f>
        <v>Action needed</v>
      </c>
      <c r="D46" s="40" t="str">
        <f>IF(Assessment!D51&lt;3,"Action needed", "")</f>
        <v>Action needed</v>
      </c>
      <c r="E46" s="40" t="str">
        <f>IF(Assessment!E51&lt;3,"Action needed", "")</f>
        <v>Action needed</v>
      </c>
      <c r="F46" s="40" t="str">
        <f>IF(Assessment!F51&lt;3,"Action needed", "")</f>
        <v>Action needed</v>
      </c>
      <c r="G46" s="40" t="str">
        <f>IF(Assessment!G51&lt;3,"Action needed", "")</f>
        <v>Action needed</v>
      </c>
      <c r="H46" s="40" t="str">
        <f>IF(Assessment!H51&lt;3,"Action needed", "")</f>
        <v>Action needed</v>
      </c>
      <c r="I46" s="71"/>
      <c r="J46" s="33"/>
      <c r="K46" s="33"/>
    </row>
    <row r="47" spans="1:11" ht="45" x14ac:dyDescent="0.25">
      <c r="A47" s="76">
        <f>Assessment!A52</f>
        <v>4</v>
      </c>
      <c r="B47" s="65" t="str">
        <f>Assessment!B52</f>
        <v xml:space="preserve">Collected race and ethnicity data is used to prioritize and develop criteria for  service delivery? </v>
      </c>
      <c r="C47" s="40" t="str">
        <f>IF(Assessment!C52&lt;3,"Action needed", "")</f>
        <v>Action needed</v>
      </c>
      <c r="D47" s="40" t="str">
        <f>IF(Assessment!D52&lt;3,"Action needed", "")</f>
        <v>Action needed</v>
      </c>
      <c r="E47" s="40" t="str">
        <f>IF(Assessment!E52&lt;3,"Action needed", "")</f>
        <v>Action needed</v>
      </c>
      <c r="F47" s="40" t="str">
        <f>IF(Assessment!F52&lt;3,"Action needed", "")</f>
        <v>Action needed</v>
      </c>
      <c r="G47" s="40" t="str">
        <f>IF(Assessment!G52&lt;3,"Action needed", "")</f>
        <v>Action needed</v>
      </c>
      <c r="H47" s="40" t="str">
        <f>IF(Assessment!H52&lt;3,"Action needed", "")</f>
        <v>Action needed</v>
      </c>
      <c r="I47" s="71"/>
      <c r="J47" s="33"/>
      <c r="K47" s="33"/>
    </row>
    <row r="48" spans="1:11" ht="45" x14ac:dyDescent="0.25">
      <c r="A48" s="76">
        <f>Assessment!A53</f>
        <v>5</v>
      </c>
      <c r="B48" s="65" t="str">
        <f>Assessment!B53</f>
        <v>Racial, ethnic and linguistic makeup of your workforce is collected, tracked, and evaluated?</v>
      </c>
      <c r="C48" s="40" t="str">
        <f>IF(Assessment!C53&lt;3,"Action needed", "")</f>
        <v>Action needed</v>
      </c>
      <c r="D48" s="40" t="str">
        <f>IF(Assessment!D53&lt;3,"Action needed", "")</f>
        <v>Action needed</v>
      </c>
      <c r="E48" s="40" t="str">
        <f>IF(Assessment!E53&lt;3,"Action needed", "")</f>
        <v>Action needed</v>
      </c>
      <c r="F48" s="40" t="str">
        <f>IF(Assessment!F53&lt;3,"Action needed", "")</f>
        <v>Action needed</v>
      </c>
      <c r="G48" s="40" t="str">
        <f>IF(Assessment!G53&lt;3,"Action needed", "")</f>
        <v>Action needed</v>
      </c>
      <c r="H48" s="40" t="str">
        <f>IF(Assessment!H53&lt;3,"Action needed", "")</f>
        <v>Action needed</v>
      </c>
      <c r="I48" s="71"/>
      <c r="J48" s="33"/>
      <c r="K48" s="33"/>
    </row>
    <row r="49" spans="1:11" ht="75" x14ac:dyDescent="0.25">
      <c r="A49" s="76">
        <f>Assessment!A54</f>
        <v>6</v>
      </c>
      <c r="B49" s="65" t="str">
        <f>Assessment!B54</f>
        <v>Racial, ethnic and linguistic makeup of your advisory boards, volunteers, evaluation and hiring panels, and public workgroups is collected, tracked, and evaluated?</v>
      </c>
      <c r="C49" s="40" t="str">
        <f>IF(Assessment!C54&lt;3,"Action needed", "")</f>
        <v>Action needed</v>
      </c>
      <c r="D49" s="40" t="str">
        <f>IF(Assessment!D54&lt;3,"Action needed", "")</f>
        <v>Action needed</v>
      </c>
      <c r="E49" s="40" t="str">
        <f>IF(Assessment!E54&lt;3,"Action needed", "")</f>
        <v>Action needed</v>
      </c>
      <c r="F49" s="40" t="str">
        <f>IF(Assessment!F54&lt;3,"Action needed", "")</f>
        <v>Action needed</v>
      </c>
      <c r="G49" s="40" t="str">
        <f>IF(Assessment!G54&lt;3,"Action needed", "")</f>
        <v>Action needed</v>
      </c>
      <c r="H49" s="40" t="str">
        <f>IF(Assessment!H54&lt;3,"Action needed", "")</f>
        <v>Action needed</v>
      </c>
      <c r="I49" s="71"/>
      <c r="J49" s="33"/>
      <c r="K49" s="33"/>
    </row>
    <row r="50" spans="1:11" ht="45" x14ac:dyDescent="0.25">
      <c r="A50" s="76">
        <f>Assessment!A55</f>
        <v>7</v>
      </c>
      <c r="B50" s="65" t="str">
        <f>Assessment!B55</f>
        <v>Racial, ethnic and linguistic makeup of customers or stakeholders is collected, tracked, and evaluated?</v>
      </c>
      <c r="C50" s="40" t="str">
        <f>IF(Assessment!C55&lt;3,"Action needed", "")</f>
        <v>Action needed</v>
      </c>
      <c r="D50" s="40" t="str">
        <f>IF(Assessment!D55&lt;3,"Action needed", "")</f>
        <v>Action needed</v>
      </c>
      <c r="E50" s="40" t="str">
        <f>IF(Assessment!E55&lt;3,"Action needed", "")</f>
        <v>Action needed</v>
      </c>
      <c r="F50" s="40" t="str">
        <f>IF(Assessment!F55&lt;3,"Action needed", "")</f>
        <v>Action needed</v>
      </c>
      <c r="G50" s="40" t="str">
        <f>IF(Assessment!G55&lt;3,"Action needed", "")</f>
        <v>Action needed</v>
      </c>
      <c r="H50" s="40" t="str">
        <f>IF(Assessment!H55&lt;3,"Action needed", "")</f>
        <v>Action needed</v>
      </c>
      <c r="I50" s="71"/>
      <c r="J50" s="33"/>
      <c r="K50" s="33"/>
    </row>
    <row r="51" spans="1:11" ht="60" x14ac:dyDescent="0.25">
      <c r="A51" s="76">
        <f>Assessment!A56</f>
        <v>8</v>
      </c>
      <c r="B51" s="65" t="str">
        <f>Assessment!B56</f>
        <v>Data on customer, participant, or stakeholder satisfaction with regard to racial equity is collected, tracked, and evaluated?</v>
      </c>
      <c r="C51" s="40" t="str">
        <f>IF(Assessment!C56&lt;3,"Action needed", "")</f>
        <v>Action needed</v>
      </c>
      <c r="D51" s="40" t="str">
        <f>IF(Assessment!D56&lt;3,"Action needed", "")</f>
        <v>Action needed</v>
      </c>
      <c r="E51" s="40" t="str">
        <f>IF(Assessment!E56&lt;3,"Action needed", "")</f>
        <v>Action needed</v>
      </c>
      <c r="F51" s="40" t="str">
        <f>IF(Assessment!F56&lt;3,"Action needed", "")</f>
        <v>Action needed</v>
      </c>
      <c r="G51" s="40" t="str">
        <f>IF(Assessment!G56&lt;3,"Action needed", "")</f>
        <v>Action needed</v>
      </c>
      <c r="H51" s="40" t="str">
        <f>IF(Assessment!H56&lt;3,"Action needed", "")</f>
        <v>Action needed</v>
      </c>
      <c r="I51" s="71"/>
      <c r="J51" s="33"/>
      <c r="K51" s="33"/>
    </row>
    <row r="52" spans="1:11" ht="30" x14ac:dyDescent="0.25">
      <c r="A52" s="76">
        <f>Assessment!A57</f>
        <v>9</v>
      </c>
      <c r="B52" s="65" t="str">
        <f>Assessment!B57</f>
        <v>Collected data is easily accessible by staff or public?</v>
      </c>
      <c r="C52" s="40" t="str">
        <f>IF(Assessment!C57&lt;3,"Action needed", "")</f>
        <v>Action needed</v>
      </c>
      <c r="D52" s="40" t="str">
        <f>IF(Assessment!D57&lt;3,"Action needed", "")</f>
        <v>Action needed</v>
      </c>
      <c r="E52" s="40" t="str">
        <f>IF(Assessment!E57&lt;3,"Action needed", "")</f>
        <v>Action needed</v>
      </c>
      <c r="F52" s="40" t="str">
        <f>IF(Assessment!F57&lt;3,"Action needed", "")</f>
        <v>Action needed</v>
      </c>
      <c r="G52" s="40" t="str">
        <f>IF(Assessment!G57&lt;3,"Action needed", "")</f>
        <v>Action needed</v>
      </c>
      <c r="H52" s="40" t="str">
        <f>IF(Assessment!H57&lt;3,"Action needed", "")</f>
        <v>Action needed</v>
      </c>
      <c r="I52" s="71"/>
      <c r="J52" s="33"/>
      <c r="K52" s="33"/>
    </row>
  </sheetData>
  <mergeCells count="2">
    <mergeCell ref="J3:J4"/>
    <mergeCell ref="K3:K4"/>
  </mergeCells>
  <phoneticPr fontId="5" type="noConversion"/>
  <conditionalFormatting sqref="C27:I35 C37:I42 C3 C15:I20 C22:I25 C5:I13 C44:I52">
    <cfRule type="containsText" dxfId="6" priority="11" operator="containsText" text="develop action">
      <formula>NOT(ISERROR(SEARCH("develop action",C3)))</formula>
    </cfRule>
    <cfRule type="containsText" dxfId="5" priority="12" operator="containsText" text="consider action">
      <formula>NOT(ISERROR(SEARCH("consider action",C3)))</formula>
    </cfRule>
  </conditionalFormatting>
  <conditionalFormatting sqref="C27:I35 C37:I42 C5:I13 C15:I20 C22:I25 C44:I52">
    <cfRule type="cellIs" dxfId="4" priority="8" operator="equal">
      <formula>"Area of Focus"</formula>
    </cfRule>
  </conditionalFormatting>
  <conditionalFormatting sqref="C27:H35 C37:H42 C5:H13 C15:H20 C22:H25 C44:H52">
    <cfRule type="cellIs" dxfId="3" priority="4" operator="equal">
      <formula>"Action needed"</formula>
    </cfRule>
  </conditionalFormatting>
  <conditionalFormatting sqref="I2">
    <cfRule type="containsText" dxfId="2" priority="2" operator="containsText" text="develop action">
      <formula>NOT(ISERROR(SEARCH("develop action",I2)))</formula>
    </cfRule>
    <cfRule type="containsText" dxfId="1" priority="3" operator="containsText" text="consider action">
      <formula>NOT(ISERROR(SEARCH("consider action",I2)))</formula>
    </cfRule>
  </conditionalFormatting>
  <conditionalFormatting sqref="I2">
    <cfRule type="cellIs" dxfId="0" priority="1" operator="equal">
      <formula>"Area of Focus"</formula>
    </cfRule>
  </conditionalFormatting>
  <pageMargins left="0.75" right="0.75" top="1" bottom="1" header="0.5" footer="0.5"/>
  <pageSetup scale="47" orientation="landscape" horizontalDpi="4294967292" verticalDpi="4294967292" r:id="rId1"/>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showRowColHeaders="0" zoomScale="81" zoomScaleNormal="81" workbookViewId="0">
      <selection activeCell="A2" sqref="A2"/>
    </sheetView>
  </sheetViews>
  <sheetFormatPr defaultColWidth="8.85546875" defaultRowHeight="15" x14ac:dyDescent="0.25"/>
  <cols>
    <col min="2" max="2" width="44.42578125" bestFit="1" customWidth="1"/>
    <col min="3" max="3" width="21.5703125" customWidth="1"/>
    <col min="4" max="4" width="55" customWidth="1"/>
    <col min="5" max="5" width="25" customWidth="1"/>
    <col min="6" max="6" width="19.42578125" customWidth="1"/>
    <col min="7" max="7" width="36.140625" customWidth="1"/>
    <col min="10" max="10" width="51.28515625" hidden="1" customWidth="1"/>
  </cols>
  <sheetData>
    <row r="1" spans="1:10" s="5" customFormat="1" ht="23.25" x14ac:dyDescent="0.35">
      <c r="A1" s="85">
        <f>'Organization Profile'!C5</f>
        <v>0</v>
      </c>
    </row>
    <row r="2" spans="1:10" s="5" customFormat="1" ht="23.25" x14ac:dyDescent="0.35">
      <c r="A2" s="85">
        <f>'Organization Profile'!C7</f>
        <v>0</v>
      </c>
      <c r="B2" s="85"/>
      <c r="D2" s="85"/>
    </row>
    <row r="3" spans="1:10" s="5" customFormat="1" ht="23.25" x14ac:dyDescent="0.35">
      <c r="A3" s="85" t="s">
        <v>158</v>
      </c>
      <c r="B3" s="85"/>
      <c r="D3" s="85"/>
    </row>
    <row r="4" spans="1:10" ht="15.75" thickBot="1" x14ac:dyDescent="0.3"/>
    <row r="5" spans="1:10" s="6" customFormat="1" ht="31.5" x14ac:dyDescent="0.25">
      <c r="B5" s="96" t="s">
        <v>5</v>
      </c>
      <c r="C5" s="97" t="s">
        <v>62</v>
      </c>
      <c r="D5" s="97" t="s">
        <v>61</v>
      </c>
      <c r="E5" s="97" t="s">
        <v>6</v>
      </c>
      <c r="F5" s="97" t="s">
        <v>7</v>
      </c>
      <c r="G5" s="100" t="s">
        <v>29</v>
      </c>
    </row>
    <row r="6" spans="1:10" s="6" customFormat="1" ht="51.75" thickBot="1" x14ac:dyDescent="0.3">
      <c r="B6" s="98" t="s">
        <v>108</v>
      </c>
      <c r="C6" s="99" t="s">
        <v>109</v>
      </c>
      <c r="D6" s="99" t="s">
        <v>110</v>
      </c>
      <c r="E6" s="99" t="s">
        <v>106</v>
      </c>
      <c r="F6" s="99" t="s">
        <v>107</v>
      </c>
      <c r="G6" s="101" t="s">
        <v>111</v>
      </c>
    </row>
    <row r="7" spans="1:10" s="7" customFormat="1" ht="95.25" customHeight="1" x14ac:dyDescent="0.25">
      <c r="A7" s="13" t="s">
        <v>26</v>
      </c>
      <c r="B7" s="20" t="s">
        <v>75</v>
      </c>
      <c r="C7" s="21" t="s">
        <v>10</v>
      </c>
      <c r="D7" s="108" t="s">
        <v>11</v>
      </c>
      <c r="E7" s="21" t="s">
        <v>27</v>
      </c>
      <c r="F7" s="21" t="s">
        <v>12</v>
      </c>
      <c r="G7" s="22" t="s">
        <v>28</v>
      </c>
      <c r="J7" s="7" t="s">
        <v>8</v>
      </c>
    </row>
    <row r="8" spans="1:10" s="7" customFormat="1" ht="93" customHeight="1" x14ac:dyDescent="0.25">
      <c r="A8" s="8">
        <v>1</v>
      </c>
      <c r="B8" s="12"/>
      <c r="C8" s="9"/>
      <c r="D8" s="9"/>
      <c r="E8" s="9"/>
      <c r="F8" s="9"/>
      <c r="G8" s="10"/>
      <c r="J8" s="11" t="s">
        <v>75</v>
      </c>
    </row>
    <row r="9" spans="1:10" s="7" customFormat="1" x14ac:dyDescent="0.25">
      <c r="A9" s="8">
        <v>2</v>
      </c>
      <c r="B9" s="12"/>
      <c r="C9" s="9"/>
      <c r="D9" s="9"/>
      <c r="E9" s="9"/>
      <c r="F9" s="9"/>
      <c r="G9" s="10"/>
      <c r="J9" s="7" t="s">
        <v>99</v>
      </c>
    </row>
    <row r="10" spans="1:10" s="7" customFormat="1" x14ac:dyDescent="0.25">
      <c r="A10" s="8">
        <v>3</v>
      </c>
      <c r="B10" s="12"/>
      <c r="C10" s="9"/>
      <c r="D10" s="9"/>
      <c r="E10" s="9"/>
      <c r="F10" s="9"/>
      <c r="G10" s="10"/>
      <c r="J10" s="7" t="s">
        <v>100</v>
      </c>
    </row>
    <row r="11" spans="1:10" s="7" customFormat="1" x14ac:dyDescent="0.25">
      <c r="A11" s="8">
        <v>4</v>
      </c>
      <c r="B11" s="12"/>
      <c r="C11" s="9"/>
      <c r="D11" s="9"/>
      <c r="E11" s="9"/>
      <c r="F11" s="9"/>
      <c r="G11" s="10"/>
      <c r="J11" s="7" t="s">
        <v>82</v>
      </c>
    </row>
    <row r="12" spans="1:10" s="7" customFormat="1" x14ac:dyDescent="0.25">
      <c r="A12" s="8">
        <v>5</v>
      </c>
      <c r="B12" s="12"/>
      <c r="C12" s="9"/>
      <c r="D12" s="9"/>
      <c r="E12" s="9"/>
      <c r="F12" s="9"/>
      <c r="G12" s="10"/>
      <c r="J12" s="7" t="s">
        <v>55</v>
      </c>
    </row>
    <row r="13" spans="1:10" s="7" customFormat="1" x14ac:dyDescent="0.25">
      <c r="A13" s="8">
        <v>6</v>
      </c>
      <c r="B13" s="12"/>
      <c r="C13" s="9"/>
      <c r="D13" s="9"/>
      <c r="E13" s="9"/>
      <c r="F13" s="9"/>
      <c r="G13" s="10"/>
      <c r="J13" s="7" t="s">
        <v>0</v>
      </c>
    </row>
    <row r="14" spans="1:10" s="7" customFormat="1" x14ac:dyDescent="0.25">
      <c r="A14" s="8">
        <v>7</v>
      </c>
      <c r="B14" s="12"/>
      <c r="C14" s="9"/>
      <c r="D14" s="9"/>
      <c r="E14" s="9"/>
      <c r="F14" s="9"/>
      <c r="G14" s="10"/>
      <c r="J14" s="7" t="s">
        <v>9</v>
      </c>
    </row>
    <row r="15" spans="1:10" s="7" customFormat="1" x14ac:dyDescent="0.25">
      <c r="A15" s="8">
        <v>8</v>
      </c>
      <c r="B15" s="12"/>
      <c r="C15" s="9"/>
      <c r="D15" s="9"/>
      <c r="E15" s="9"/>
      <c r="F15" s="9"/>
      <c r="G15" s="10"/>
    </row>
    <row r="16" spans="1:10" s="7" customFormat="1" x14ac:dyDescent="0.25">
      <c r="A16" s="8">
        <v>9</v>
      </c>
      <c r="B16" s="12"/>
      <c r="C16" s="9"/>
      <c r="D16" s="9"/>
      <c r="E16" s="9"/>
      <c r="F16" s="9"/>
      <c r="G16" s="10"/>
    </row>
    <row r="17" spans="1:7" s="7" customFormat="1" x14ac:dyDescent="0.25">
      <c r="A17" s="8">
        <v>10</v>
      </c>
      <c r="B17" s="12"/>
      <c r="C17" s="9"/>
      <c r="D17" s="9"/>
      <c r="E17" s="9"/>
      <c r="F17" s="9"/>
      <c r="G17" s="10"/>
    </row>
    <row r="18" spans="1:7" s="7" customFormat="1" x14ac:dyDescent="0.25">
      <c r="A18" s="8">
        <v>11</v>
      </c>
      <c r="B18" s="12"/>
      <c r="C18" s="9"/>
      <c r="D18" s="9"/>
      <c r="E18" s="9"/>
      <c r="F18" s="9"/>
      <c r="G18" s="10"/>
    </row>
    <row r="19" spans="1:7" s="7" customFormat="1" x14ac:dyDescent="0.25">
      <c r="A19" s="8">
        <v>12</v>
      </c>
      <c r="B19" s="12"/>
      <c r="C19" s="9"/>
      <c r="D19" s="9"/>
      <c r="E19" s="9"/>
      <c r="F19" s="9"/>
      <c r="G19" s="10"/>
    </row>
    <row r="20" spans="1:7" s="7" customFormat="1" x14ac:dyDescent="0.25">
      <c r="A20" s="8">
        <v>13</v>
      </c>
      <c r="B20" s="12"/>
      <c r="C20" s="9"/>
      <c r="D20" s="9"/>
      <c r="E20" s="9"/>
      <c r="F20" s="9"/>
      <c r="G20" s="10"/>
    </row>
    <row r="21" spans="1:7" s="7" customFormat="1" x14ac:dyDescent="0.25">
      <c r="A21" s="8">
        <v>14</v>
      </c>
      <c r="B21" s="12"/>
      <c r="C21" s="9"/>
      <c r="D21" s="9"/>
      <c r="E21" s="9"/>
      <c r="F21" s="9"/>
      <c r="G21" s="10"/>
    </row>
    <row r="22" spans="1:7" s="7" customFormat="1" x14ac:dyDescent="0.25">
      <c r="A22" s="8">
        <v>15</v>
      </c>
      <c r="B22" s="12"/>
      <c r="C22" s="9"/>
      <c r="D22" s="9"/>
      <c r="E22" s="9"/>
      <c r="F22" s="9"/>
      <c r="G22" s="10"/>
    </row>
    <row r="23" spans="1:7" s="7" customFormat="1" x14ac:dyDescent="0.25">
      <c r="A23" s="8">
        <v>16</v>
      </c>
      <c r="B23" s="12"/>
      <c r="C23" s="9"/>
      <c r="D23" s="9"/>
      <c r="E23" s="9"/>
      <c r="F23" s="9"/>
      <c r="G23" s="10"/>
    </row>
    <row r="24" spans="1:7" s="7" customFormat="1" x14ac:dyDescent="0.25">
      <c r="A24" s="8">
        <v>17</v>
      </c>
      <c r="B24" s="12"/>
      <c r="C24" s="9"/>
      <c r="D24" s="9"/>
      <c r="E24" s="9"/>
      <c r="F24" s="9"/>
      <c r="G24" s="10"/>
    </row>
    <row r="25" spans="1:7" s="7" customFormat="1" x14ac:dyDescent="0.25">
      <c r="A25" s="8">
        <v>18</v>
      </c>
      <c r="B25" s="12"/>
      <c r="C25" s="9"/>
      <c r="D25" s="9"/>
      <c r="E25" s="9"/>
      <c r="F25" s="9"/>
      <c r="G25" s="10"/>
    </row>
    <row r="26" spans="1:7" s="7" customFormat="1" x14ac:dyDescent="0.25">
      <c r="A26" s="8">
        <v>19</v>
      </c>
      <c r="B26" s="12"/>
      <c r="C26" s="9"/>
      <c r="D26" s="9"/>
      <c r="E26" s="9"/>
      <c r="F26" s="9"/>
      <c r="G26" s="10"/>
    </row>
    <row r="27" spans="1:7" s="7" customFormat="1" x14ac:dyDescent="0.25">
      <c r="A27" s="8">
        <v>20</v>
      </c>
      <c r="B27" s="12"/>
      <c r="C27" s="9"/>
      <c r="D27" s="27"/>
      <c r="E27" s="9"/>
      <c r="F27" s="9"/>
      <c r="G27" s="10"/>
    </row>
    <row r="28" spans="1:7" s="7" customFormat="1" x14ac:dyDescent="0.25">
      <c r="A28" s="8">
        <v>21</v>
      </c>
      <c r="B28" s="12"/>
      <c r="C28" s="9"/>
      <c r="D28" s="9"/>
      <c r="E28" s="9"/>
      <c r="F28" s="9"/>
      <c r="G28" s="10"/>
    </row>
    <row r="29" spans="1:7" s="7" customFormat="1" x14ac:dyDescent="0.25">
      <c r="A29" s="8">
        <v>22</v>
      </c>
      <c r="B29" s="12"/>
      <c r="C29" s="9"/>
      <c r="D29" s="9"/>
      <c r="E29" s="9"/>
      <c r="F29" s="9"/>
      <c r="G29" s="10"/>
    </row>
    <row r="30" spans="1:7" s="7" customFormat="1" x14ac:dyDescent="0.25">
      <c r="A30" s="8">
        <v>23</v>
      </c>
      <c r="B30" s="12"/>
      <c r="C30" s="9"/>
      <c r="D30" s="9"/>
      <c r="E30" s="9"/>
      <c r="F30" s="9"/>
      <c r="G30" s="10"/>
    </row>
    <row r="31" spans="1:7" s="7" customFormat="1" x14ac:dyDescent="0.25">
      <c r="A31" s="8">
        <v>24</v>
      </c>
      <c r="B31" s="12"/>
      <c r="C31" s="9"/>
      <c r="D31" s="9"/>
      <c r="E31" s="9"/>
      <c r="F31" s="9"/>
      <c r="G31" s="10"/>
    </row>
    <row r="32" spans="1:7" s="7" customFormat="1" x14ac:dyDescent="0.25">
      <c r="A32" s="8">
        <v>25</v>
      </c>
      <c r="B32" s="12"/>
      <c r="C32" s="9"/>
      <c r="D32" s="9"/>
      <c r="E32" s="9"/>
      <c r="F32" s="9"/>
      <c r="G32" s="10"/>
    </row>
    <row r="33" spans="1:7" s="7" customFormat="1" x14ac:dyDescent="0.25">
      <c r="A33" s="8">
        <v>26</v>
      </c>
      <c r="B33" s="12"/>
      <c r="C33" s="9"/>
      <c r="D33" s="9"/>
      <c r="E33" s="9"/>
      <c r="F33" s="9"/>
      <c r="G33" s="10"/>
    </row>
    <row r="34" spans="1:7" s="7" customFormat="1" x14ac:dyDescent="0.25">
      <c r="A34" s="8">
        <v>27</v>
      </c>
      <c r="B34" s="12"/>
      <c r="C34" s="9"/>
      <c r="D34" s="9"/>
      <c r="E34" s="9"/>
      <c r="F34" s="9"/>
      <c r="G34" s="10"/>
    </row>
    <row r="35" spans="1:7" s="7" customFormat="1" x14ac:dyDescent="0.25">
      <c r="A35" s="8">
        <v>28</v>
      </c>
      <c r="B35" s="12"/>
      <c r="C35" s="9"/>
      <c r="D35" s="9"/>
      <c r="E35" s="9"/>
      <c r="F35" s="9"/>
      <c r="G35" s="10"/>
    </row>
    <row r="36" spans="1:7" s="7" customFormat="1" x14ac:dyDescent="0.25">
      <c r="A36" s="8">
        <v>29</v>
      </c>
      <c r="B36" s="26"/>
      <c r="C36" s="27"/>
      <c r="D36" s="27"/>
      <c r="E36" s="27"/>
      <c r="F36" s="27"/>
      <c r="G36" s="28"/>
    </row>
    <row r="37" spans="1:7" ht="15.75" thickBot="1" x14ac:dyDescent="0.3">
      <c r="A37" s="95">
        <v>30</v>
      </c>
      <c r="B37" s="29"/>
      <c r="C37" s="29"/>
      <c r="D37" s="29"/>
      <c r="E37" s="29"/>
      <c r="F37" s="29"/>
      <c r="G37" s="30"/>
    </row>
  </sheetData>
  <phoneticPr fontId="5" type="noConversion"/>
  <dataValidations count="1">
    <dataValidation type="list" allowBlank="1" showInputMessage="1" showErrorMessage="1" sqref="B7:B37">
      <formula1>$J$8:$J$14</formula1>
    </dataValidation>
  </dataValidations>
  <pageMargins left="0.7" right="0.7" top="0.75" bottom="0.75" header="0.3" footer="0.3"/>
  <pageSetup scale="58" fitToHeight="0" orientation="landscape"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2" sqref="N12"/>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showRowColHeaders="0" zoomScale="72" zoomScaleNormal="72" workbookViewId="0">
      <pane xSplit="3" topLeftCell="D1" activePane="topRight" state="frozen"/>
      <selection pane="topRight" activeCell="C3" sqref="C3"/>
    </sheetView>
  </sheetViews>
  <sheetFormatPr defaultColWidth="8.85546875" defaultRowHeight="15" x14ac:dyDescent="0.25"/>
  <cols>
    <col min="1" max="1" width="5.42578125" customWidth="1"/>
    <col min="2" max="2" width="43.85546875" customWidth="1"/>
    <col min="3" max="3" width="54.28515625" customWidth="1"/>
    <col min="4" max="4" width="37.7109375" customWidth="1"/>
    <col min="5" max="5" width="34" customWidth="1"/>
    <col min="6" max="6" width="47.140625" customWidth="1"/>
    <col min="7" max="7" width="45.7109375" customWidth="1"/>
    <col min="8" max="8" width="42.85546875" customWidth="1"/>
    <col min="9" max="9" width="17.85546875" customWidth="1"/>
    <col min="10" max="10" width="9.42578125" hidden="1" customWidth="1"/>
    <col min="11" max="12" width="0" hidden="1" customWidth="1"/>
  </cols>
  <sheetData>
    <row r="1" spans="1:12" s="34" customFormat="1" ht="23.25" x14ac:dyDescent="0.35">
      <c r="A1" s="107">
        <f>'Organization Profile'!C7</f>
        <v>0</v>
      </c>
    </row>
    <row r="2" spans="1:12" s="34" customFormat="1" ht="18.75" customHeight="1" x14ac:dyDescent="0.35">
      <c r="A2" s="107" t="s">
        <v>24</v>
      </c>
      <c r="B2" s="84"/>
      <c r="C2" s="84"/>
      <c r="D2" s="84"/>
      <c r="E2" s="84"/>
      <c r="F2" s="84"/>
      <c r="G2" s="84"/>
      <c r="H2" s="84"/>
    </row>
    <row r="3" spans="1:12" s="36" customFormat="1" ht="23.25" x14ac:dyDescent="0.35">
      <c r="B3" s="34" t="s">
        <v>47</v>
      </c>
      <c r="C3" s="35">
        <f>'Organization Profile'!C4+365</f>
        <v>365</v>
      </c>
      <c r="D3" s="106"/>
      <c r="E3" s="106"/>
      <c r="F3" s="106"/>
      <c r="G3" s="106"/>
      <c r="H3" s="106"/>
    </row>
    <row r="4" spans="1:12" ht="15.75" thickBot="1" x14ac:dyDescent="0.3"/>
    <row r="5" spans="1:12" s="14" customFormat="1" ht="41.25" customHeight="1" x14ac:dyDescent="0.25">
      <c r="A5" s="104"/>
      <c r="B5" s="96" t="str">
        <f>Plan!B5</f>
        <v>Category</v>
      </c>
      <c r="C5" s="97" t="str">
        <f>Plan!D5</f>
        <v>Actions</v>
      </c>
      <c r="D5" s="97" t="s">
        <v>15</v>
      </c>
      <c r="E5" s="97" t="s">
        <v>30</v>
      </c>
      <c r="F5" s="97" t="s">
        <v>17</v>
      </c>
      <c r="G5" s="97" t="s">
        <v>16</v>
      </c>
      <c r="H5" s="100" t="s">
        <v>85</v>
      </c>
    </row>
    <row r="6" spans="1:12" s="63" customFormat="1" ht="71.25" customHeight="1" thickBot="1" x14ac:dyDescent="0.3">
      <c r="A6" s="105"/>
      <c r="B6" s="98" t="s">
        <v>115</v>
      </c>
      <c r="C6" s="99" t="s">
        <v>116</v>
      </c>
      <c r="D6" s="99" t="s">
        <v>112</v>
      </c>
      <c r="E6" s="99" t="s">
        <v>113</v>
      </c>
      <c r="F6" s="99" t="s">
        <v>114</v>
      </c>
      <c r="G6" s="99" t="s">
        <v>117</v>
      </c>
      <c r="H6" s="101" t="s">
        <v>119</v>
      </c>
    </row>
    <row r="7" spans="1:12" s="14" customFormat="1" ht="75" x14ac:dyDescent="0.25">
      <c r="A7" s="19" t="str">
        <f>Plan!A7</f>
        <v>EX.</v>
      </c>
      <c r="B7" s="23" t="str">
        <f>Plan!B7</f>
        <v>Organizational Commitment</v>
      </c>
      <c r="C7" s="24" t="str">
        <f>Plan!D7</f>
        <v xml:space="preserve">Convene an equity working group that has representatives from throughout the Bureau to work on racial equiy policies. The group will have representatives of people of color, labor, management, and members of the all of the Bureaus' different committees. </v>
      </c>
      <c r="D7" s="24" t="s">
        <v>19</v>
      </c>
      <c r="E7" s="24"/>
      <c r="F7" s="24"/>
      <c r="G7" s="24"/>
      <c r="H7" s="103"/>
    </row>
    <row r="8" spans="1:12" s="14" customFormat="1" ht="118.5" customHeight="1" x14ac:dyDescent="0.25">
      <c r="A8" s="61">
        <f>Plan!A8</f>
        <v>1</v>
      </c>
      <c r="B8" s="17">
        <f>Plan!B8</f>
        <v>0</v>
      </c>
      <c r="C8" s="60">
        <f>Plan!D8</f>
        <v>0</v>
      </c>
      <c r="D8" s="60"/>
      <c r="E8" s="60"/>
      <c r="F8" s="24"/>
      <c r="G8" s="24"/>
      <c r="H8" s="103"/>
      <c r="J8" t="s">
        <v>18</v>
      </c>
    </row>
    <row r="9" spans="1:12" s="14" customFormat="1" ht="135" x14ac:dyDescent="0.25">
      <c r="A9" s="61">
        <f>Plan!A9</f>
        <v>2</v>
      </c>
      <c r="B9" s="17">
        <f>Plan!B9</f>
        <v>0</v>
      </c>
      <c r="C9" s="60">
        <f>Plan!D9</f>
        <v>0</v>
      </c>
      <c r="D9" s="60"/>
      <c r="E9" s="60"/>
      <c r="F9" s="24"/>
      <c r="G9" s="60"/>
      <c r="H9" s="102"/>
      <c r="J9" s="14" t="s">
        <v>19</v>
      </c>
      <c r="L9" s="63" t="s">
        <v>2</v>
      </c>
    </row>
    <row r="10" spans="1:12" s="14" customFormat="1" ht="75" x14ac:dyDescent="0.25">
      <c r="A10" s="61">
        <f>Plan!A10</f>
        <v>3</v>
      </c>
      <c r="B10" s="17">
        <f>Plan!B10</f>
        <v>0</v>
      </c>
      <c r="C10" s="60">
        <f>Plan!D10</f>
        <v>0</v>
      </c>
      <c r="D10" s="60"/>
      <c r="E10" s="60"/>
      <c r="F10" s="24"/>
      <c r="G10" s="60"/>
      <c r="H10" s="102"/>
      <c r="J10" s="14" t="s">
        <v>20</v>
      </c>
      <c r="L10" s="63" t="s">
        <v>3</v>
      </c>
    </row>
    <row r="11" spans="1:12" s="14" customFormat="1" ht="120" x14ac:dyDescent="0.25">
      <c r="A11" s="61">
        <f>Plan!A11</f>
        <v>4</v>
      </c>
      <c r="B11" s="17">
        <f>Plan!B11</f>
        <v>0</v>
      </c>
      <c r="C11" s="60">
        <f>Plan!D11</f>
        <v>0</v>
      </c>
      <c r="D11" s="60"/>
      <c r="E11" s="60"/>
      <c r="F11" s="24"/>
      <c r="G11" s="60"/>
      <c r="H11" s="102"/>
      <c r="J11" s="14" t="s">
        <v>21</v>
      </c>
    </row>
    <row r="12" spans="1:12" s="14" customFormat="1" ht="45" x14ac:dyDescent="0.25">
      <c r="A12" s="61">
        <f>Plan!A12</f>
        <v>5</v>
      </c>
      <c r="B12" s="17">
        <f>Plan!B12</f>
        <v>0</v>
      </c>
      <c r="C12" s="60">
        <f>Plan!D12</f>
        <v>0</v>
      </c>
      <c r="D12" s="60"/>
      <c r="E12" s="60"/>
      <c r="F12" s="24"/>
      <c r="G12" s="60"/>
      <c r="H12" s="102"/>
      <c r="J12" s="14" t="s">
        <v>22</v>
      </c>
    </row>
    <row r="13" spans="1:12" s="14" customFormat="1" ht="18.75" x14ac:dyDescent="0.25">
      <c r="A13" s="61">
        <f>Plan!A13</f>
        <v>6</v>
      </c>
      <c r="B13" s="17">
        <f>Plan!B13</f>
        <v>0</v>
      </c>
      <c r="C13" s="60">
        <f>Plan!D13</f>
        <v>0</v>
      </c>
      <c r="D13" s="60"/>
      <c r="E13" s="60"/>
      <c r="F13" s="24"/>
      <c r="G13" s="60"/>
      <c r="H13" s="102"/>
    </row>
    <row r="14" spans="1:12" s="14" customFormat="1" ht="18.75" x14ac:dyDescent="0.25">
      <c r="A14" s="61">
        <f>Plan!A14</f>
        <v>7</v>
      </c>
      <c r="B14" s="17">
        <f>Plan!B14</f>
        <v>0</v>
      </c>
      <c r="C14" s="60">
        <f>Plan!D14</f>
        <v>0</v>
      </c>
      <c r="D14" s="60"/>
      <c r="E14" s="60"/>
      <c r="F14" s="24"/>
      <c r="G14" s="60"/>
      <c r="H14" s="102"/>
    </row>
    <row r="15" spans="1:12" s="14" customFormat="1" ht="18.75" x14ac:dyDescent="0.25">
      <c r="A15" s="61">
        <f>Plan!A15</f>
        <v>8</v>
      </c>
      <c r="B15" s="17">
        <f>Plan!B15</f>
        <v>0</v>
      </c>
      <c r="C15" s="60">
        <f>Plan!D15</f>
        <v>0</v>
      </c>
      <c r="D15" s="60"/>
      <c r="E15" s="60"/>
      <c r="F15" s="24"/>
      <c r="G15" s="60"/>
      <c r="H15" s="102"/>
    </row>
    <row r="16" spans="1:12" s="14" customFormat="1" ht="18.75" x14ac:dyDescent="0.25">
      <c r="A16" s="61">
        <f>Plan!A16</f>
        <v>9</v>
      </c>
      <c r="B16" s="17">
        <f>Plan!B16</f>
        <v>0</v>
      </c>
      <c r="C16" s="60">
        <f>Plan!D16</f>
        <v>0</v>
      </c>
      <c r="D16" s="60"/>
      <c r="E16" s="60"/>
      <c r="F16" s="24"/>
      <c r="G16" s="60"/>
      <c r="H16" s="102"/>
    </row>
    <row r="17" spans="1:8" s="14" customFormat="1" ht="18.75" x14ac:dyDescent="0.25">
      <c r="A17" s="61">
        <f>Plan!A17</f>
        <v>10</v>
      </c>
      <c r="B17" s="17">
        <f>Plan!B17</f>
        <v>0</v>
      </c>
      <c r="C17" s="60">
        <f>Plan!D17</f>
        <v>0</v>
      </c>
      <c r="D17" s="60"/>
      <c r="E17" s="60"/>
      <c r="F17" s="24"/>
      <c r="G17" s="60"/>
      <c r="H17" s="102"/>
    </row>
    <row r="18" spans="1:8" s="14" customFormat="1" ht="18.75" x14ac:dyDescent="0.25">
      <c r="A18" s="61">
        <f>Plan!A18</f>
        <v>11</v>
      </c>
      <c r="B18" s="17">
        <f>Plan!B18</f>
        <v>0</v>
      </c>
      <c r="C18" s="60">
        <f>Plan!D18</f>
        <v>0</v>
      </c>
      <c r="D18" s="60"/>
      <c r="E18" s="60"/>
      <c r="F18" s="24"/>
      <c r="G18" s="60"/>
      <c r="H18" s="102"/>
    </row>
    <row r="19" spans="1:8" s="14" customFormat="1" ht="18.75" x14ac:dyDescent="0.25">
      <c r="A19" s="61">
        <f>Plan!A19</f>
        <v>12</v>
      </c>
      <c r="B19" s="17">
        <f>Plan!B19</f>
        <v>0</v>
      </c>
      <c r="C19" s="60">
        <f>Plan!D19</f>
        <v>0</v>
      </c>
      <c r="D19" s="60"/>
      <c r="E19" s="60"/>
      <c r="F19" s="24"/>
      <c r="G19" s="60"/>
      <c r="H19" s="102"/>
    </row>
    <row r="20" spans="1:8" s="14" customFormat="1" ht="18.75" x14ac:dyDescent="0.25">
      <c r="A20" s="61">
        <f>Plan!A20</f>
        <v>13</v>
      </c>
      <c r="B20" s="17">
        <f>Plan!B20</f>
        <v>0</v>
      </c>
      <c r="C20" s="60">
        <f>Plan!D20</f>
        <v>0</v>
      </c>
      <c r="D20" s="60"/>
      <c r="E20" s="60"/>
      <c r="F20" s="24"/>
      <c r="G20" s="60"/>
      <c r="H20" s="102"/>
    </row>
    <row r="21" spans="1:8" s="14" customFormat="1" ht="18.75" x14ac:dyDescent="0.25">
      <c r="A21" s="61">
        <f>Plan!A21</f>
        <v>14</v>
      </c>
      <c r="B21" s="17">
        <f>Plan!B21</f>
        <v>0</v>
      </c>
      <c r="C21" s="60">
        <f>Plan!D21</f>
        <v>0</v>
      </c>
      <c r="D21" s="60"/>
      <c r="E21" s="60"/>
      <c r="F21" s="24"/>
      <c r="G21" s="60"/>
      <c r="H21" s="102"/>
    </row>
    <row r="22" spans="1:8" s="14" customFormat="1" ht="18.75" x14ac:dyDescent="0.25">
      <c r="A22" s="61">
        <f>Plan!A22</f>
        <v>15</v>
      </c>
      <c r="B22" s="17">
        <f>Plan!B22</f>
        <v>0</v>
      </c>
      <c r="C22" s="60">
        <f>Plan!D22</f>
        <v>0</v>
      </c>
      <c r="D22" s="60"/>
      <c r="E22" s="60"/>
      <c r="F22" s="24"/>
      <c r="G22" s="60"/>
      <c r="H22" s="102"/>
    </row>
    <row r="23" spans="1:8" s="14" customFormat="1" ht="18.75" x14ac:dyDescent="0.25">
      <c r="A23" s="61">
        <f>Plan!A23</f>
        <v>16</v>
      </c>
      <c r="B23" s="17">
        <f>Plan!B23</f>
        <v>0</v>
      </c>
      <c r="C23" s="60">
        <f>Plan!D23</f>
        <v>0</v>
      </c>
      <c r="D23" s="60"/>
      <c r="E23" s="60"/>
      <c r="F23" s="24"/>
      <c r="G23" s="60"/>
      <c r="H23" s="102"/>
    </row>
    <row r="24" spans="1:8" s="14" customFormat="1" ht="18.75" x14ac:dyDescent="0.25">
      <c r="A24" s="61">
        <f>Plan!A24</f>
        <v>17</v>
      </c>
      <c r="B24" s="17">
        <f>Plan!B24</f>
        <v>0</v>
      </c>
      <c r="C24" s="60">
        <f>Plan!D24</f>
        <v>0</v>
      </c>
      <c r="D24" s="60"/>
      <c r="E24" s="60"/>
      <c r="F24" s="24"/>
      <c r="G24" s="60"/>
      <c r="H24" s="102"/>
    </row>
    <row r="25" spans="1:8" s="14" customFormat="1" ht="18.75" x14ac:dyDescent="0.25">
      <c r="A25" s="61">
        <f>Plan!A25</f>
        <v>18</v>
      </c>
      <c r="B25" s="17">
        <f>Plan!B25</f>
        <v>0</v>
      </c>
      <c r="C25" s="60">
        <f>Plan!D25</f>
        <v>0</v>
      </c>
      <c r="D25" s="60"/>
      <c r="E25" s="60"/>
      <c r="F25" s="24"/>
      <c r="G25" s="60"/>
      <c r="H25" s="102"/>
    </row>
    <row r="26" spans="1:8" s="14" customFormat="1" ht="18.75" x14ac:dyDescent="0.25">
      <c r="A26" s="61">
        <f>Plan!A26</f>
        <v>19</v>
      </c>
      <c r="B26" s="17">
        <f>Plan!B26</f>
        <v>0</v>
      </c>
      <c r="C26" s="60">
        <f>Plan!D26</f>
        <v>0</v>
      </c>
      <c r="D26" s="60"/>
      <c r="E26" s="60"/>
      <c r="F26" s="24"/>
      <c r="G26" s="60"/>
      <c r="H26" s="102"/>
    </row>
    <row r="27" spans="1:8" s="14" customFormat="1" ht="18.75" x14ac:dyDescent="0.25">
      <c r="A27" s="61">
        <f>Plan!A27</f>
        <v>20</v>
      </c>
      <c r="B27" s="17">
        <f>Plan!B27</f>
        <v>0</v>
      </c>
      <c r="C27" s="60">
        <f>Plan!D27</f>
        <v>0</v>
      </c>
      <c r="D27" s="60"/>
      <c r="E27" s="60"/>
      <c r="F27" s="24"/>
      <c r="G27" s="60"/>
      <c r="H27" s="102"/>
    </row>
    <row r="28" spans="1:8" s="14" customFormat="1" ht="18.75" x14ac:dyDescent="0.25">
      <c r="A28" s="61">
        <f>Plan!A28</f>
        <v>21</v>
      </c>
      <c r="B28" s="17">
        <f>Plan!B28</f>
        <v>0</v>
      </c>
      <c r="C28" s="60">
        <f>Plan!D28</f>
        <v>0</v>
      </c>
      <c r="D28" s="60"/>
      <c r="E28" s="60"/>
      <c r="F28" s="24"/>
      <c r="G28" s="60"/>
      <c r="H28" s="102"/>
    </row>
    <row r="29" spans="1:8" s="14" customFormat="1" ht="18.75" x14ac:dyDescent="0.25">
      <c r="A29" s="61">
        <f>Plan!A29</f>
        <v>22</v>
      </c>
      <c r="B29" s="17">
        <f>Plan!B29</f>
        <v>0</v>
      </c>
      <c r="C29" s="60">
        <f>Plan!D29</f>
        <v>0</v>
      </c>
      <c r="D29" s="60"/>
      <c r="E29" s="60"/>
      <c r="F29" s="24"/>
      <c r="G29" s="60"/>
      <c r="H29" s="102"/>
    </row>
    <row r="30" spans="1:8" s="14" customFormat="1" ht="18.75" x14ac:dyDescent="0.25">
      <c r="A30" s="61">
        <f>Plan!A30</f>
        <v>23</v>
      </c>
      <c r="B30" s="17">
        <f>Plan!B30</f>
        <v>0</v>
      </c>
      <c r="C30" s="60">
        <f>Plan!D30</f>
        <v>0</v>
      </c>
      <c r="D30" s="60"/>
      <c r="E30" s="60"/>
      <c r="F30" s="24"/>
      <c r="G30" s="60"/>
      <c r="H30" s="102"/>
    </row>
    <row r="31" spans="1:8" s="14" customFormat="1" ht="18.75" x14ac:dyDescent="0.25">
      <c r="A31" s="61">
        <f>Plan!A31</f>
        <v>24</v>
      </c>
      <c r="B31" s="17">
        <f>Plan!B31</f>
        <v>0</v>
      </c>
      <c r="C31" s="60">
        <f>Plan!D31</f>
        <v>0</v>
      </c>
      <c r="D31" s="60"/>
      <c r="E31" s="60"/>
      <c r="F31" s="24"/>
      <c r="G31" s="60"/>
      <c r="H31" s="102"/>
    </row>
    <row r="32" spans="1:8" ht="18.75" x14ac:dyDescent="0.25">
      <c r="A32" s="61">
        <f>Plan!A32</f>
        <v>25</v>
      </c>
      <c r="B32" s="17">
        <f>Plan!B32</f>
        <v>0</v>
      </c>
      <c r="C32" s="60">
        <f>Plan!D32</f>
        <v>0</v>
      </c>
      <c r="D32" s="60"/>
      <c r="E32" s="60"/>
      <c r="F32" s="24"/>
      <c r="G32" s="60"/>
      <c r="H32" s="102"/>
    </row>
  </sheetData>
  <dataValidations count="2">
    <dataValidation type="list" allowBlank="1" showInputMessage="1" showErrorMessage="1" sqref="D7:D32">
      <formula1>$J$9:$J$12</formula1>
    </dataValidation>
    <dataValidation type="list" allowBlank="1" showInputMessage="1" showErrorMessage="1" sqref="H7:H32">
      <formula1>$L$9:$L$11</formula1>
    </dataValidation>
  </dataValidations>
  <pageMargins left="0.7" right="0.7" top="0.75" bottom="0.75" header="0.3" footer="0.3"/>
  <pageSetup scale="3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showRowColHeaders="0" zoomScaleNormal="100" workbookViewId="0">
      <pane xSplit="3" topLeftCell="D1" activePane="topRight" state="frozen"/>
      <selection pane="topRight" activeCell="C9" sqref="C9"/>
    </sheetView>
  </sheetViews>
  <sheetFormatPr defaultColWidth="8.85546875" defaultRowHeight="15" x14ac:dyDescent="0.25"/>
  <cols>
    <col min="1" max="1" width="5.42578125" customWidth="1"/>
    <col min="2" max="2" width="43.85546875" customWidth="1"/>
    <col min="3" max="3" width="34" customWidth="1"/>
    <col min="4" max="4" width="37.7109375" customWidth="1"/>
    <col min="5" max="5" width="34" customWidth="1"/>
    <col min="6" max="6" width="37.7109375" customWidth="1"/>
    <col min="7" max="7" width="33" customWidth="1"/>
    <col min="8" max="8" width="32.5703125" customWidth="1"/>
    <col min="9" max="9" width="17.85546875" customWidth="1"/>
    <col min="10" max="10" width="9.42578125" hidden="1" customWidth="1"/>
    <col min="11" max="12" width="0" hidden="1" customWidth="1"/>
  </cols>
  <sheetData>
    <row r="1" spans="1:12" s="34" customFormat="1" ht="23.25" x14ac:dyDescent="0.35">
      <c r="A1" s="107">
        <f>'Organization Profile'!C7</f>
        <v>0</v>
      </c>
    </row>
    <row r="2" spans="1:12" s="34" customFormat="1" ht="18.75" customHeight="1" x14ac:dyDescent="0.35">
      <c r="A2" s="107" t="s">
        <v>25</v>
      </c>
      <c r="B2" s="84"/>
      <c r="C2" s="84"/>
      <c r="D2" s="84"/>
      <c r="E2" s="84"/>
      <c r="F2" s="84"/>
      <c r="G2" s="84"/>
      <c r="H2" s="84"/>
    </row>
    <row r="3" spans="1:12" s="36" customFormat="1" ht="23.25" x14ac:dyDescent="0.35">
      <c r="B3" s="34" t="s">
        <v>23</v>
      </c>
      <c r="C3" s="35">
        <f>'Organization Profile'!C4+731</f>
        <v>731</v>
      </c>
      <c r="D3" s="84"/>
      <c r="E3" s="84"/>
      <c r="F3" s="84"/>
      <c r="G3" s="84"/>
      <c r="H3" s="84"/>
    </row>
    <row r="4" spans="1:12" ht="15.75" thickBot="1" x14ac:dyDescent="0.3"/>
    <row r="5" spans="1:12" s="14" customFormat="1" ht="41.25" customHeight="1" x14ac:dyDescent="0.25">
      <c r="B5" s="96" t="str">
        <f>Plan!B5</f>
        <v>Category</v>
      </c>
      <c r="C5" s="97" t="str">
        <f>Plan!D5</f>
        <v>Actions</v>
      </c>
      <c r="D5" s="97" t="s">
        <v>15</v>
      </c>
      <c r="E5" s="97" t="s">
        <v>30</v>
      </c>
      <c r="F5" s="97" t="s">
        <v>17</v>
      </c>
      <c r="G5" s="97" t="s">
        <v>16</v>
      </c>
      <c r="H5" s="100" t="s">
        <v>85</v>
      </c>
    </row>
    <row r="6" spans="1:12" s="63" customFormat="1" ht="61.5" customHeight="1" thickBot="1" x14ac:dyDescent="0.3">
      <c r="B6" s="98" t="s">
        <v>115</v>
      </c>
      <c r="C6" s="99" t="s">
        <v>118</v>
      </c>
      <c r="D6" s="99" t="s">
        <v>112</v>
      </c>
      <c r="E6" s="99" t="s">
        <v>113</v>
      </c>
      <c r="F6" s="99" t="s">
        <v>114</v>
      </c>
      <c r="G6" s="99" t="s">
        <v>117</v>
      </c>
      <c r="H6" s="101" t="s">
        <v>119</v>
      </c>
    </row>
    <row r="7" spans="1:12" s="14" customFormat="1" ht="120" x14ac:dyDescent="0.25">
      <c r="A7" s="19" t="str">
        <f>Plan!A7</f>
        <v>EX.</v>
      </c>
      <c r="B7" s="109" t="str">
        <f>Plan!B7</f>
        <v>Organizational Commitment</v>
      </c>
      <c r="C7" s="110" t="str">
        <f>Plan!D7</f>
        <v xml:space="preserve">Convene an equity working group that has representatives from throughout the Bureau to work on racial equiy policies. The group will have representatives of people of color, labor, management, and members of the all of the Bureaus' different committees. </v>
      </c>
      <c r="D7" s="110" t="s">
        <v>19</v>
      </c>
      <c r="E7" s="110"/>
      <c r="F7" s="110"/>
      <c r="G7" s="110"/>
      <c r="H7" s="111"/>
    </row>
    <row r="8" spans="1:12" s="14" customFormat="1" ht="113.25" customHeight="1" x14ac:dyDescent="0.25">
      <c r="A8" s="61">
        <f>Plan!A8</f>
        <v>1</v>
      </c>
      <c r="B8" s="17">
        <f>Plan!B8</f>
        <v>0</v>
      </c>
      <c r="C8" s="60">
        <f>Plan!D8</f>
        <v>0</v>
      </c>
      <c r="D8" s="60"/>
      <c r="E8" s="60"/>
      <c r="F8" s="24"/>
      <c r="G8" s="24"/>
      <c r="H8" s="112"/>
      <c r="J8" t="s">
        <v>18</v>
      </c>
    </row>
    <row r="9" spans="1:12" s="14" customFormat="1" ht="135" x14ac:dyDescent="0.25">
      <c r="A9" s="61">
        <f>Plan!A9</f>
        <v>2</v>
      </c>
      <c r="B9" s="17">
        <f>Plan!B9</f>
        <v>0</v>
      </c>
      <c r="C9" s="60">
        <f>Plan!D9</f>
        <v>0</v>
      </c>
      <c r="D9" s="60"/>
      <c r="E9" s="60"/>
      <c r="F9" s="24"/>
      <c r="G9" s="60"/>
      <c r="H9" s="112"/>
      <c r="J9" s="14" t="s">
        <v>19</v>
      </c>
      <c r="L9" s="63" t="s">
        <v>2</v>
      </c>
    </row>
    <row r="10" spans="1:12" s="14" customFormat="1" ht="75" x14ac:dyDescent="0.25">
      <c r="A10" s="61">
        <f>Plan!A10</f>
        <v>3</v>
      </c>
      <c r="B10" s="17">
        <f>Plan!B10</f>
        <v>0</v>
      </c>
      <c r="C10" s="60">
        <f>Plan!D10</f>
        <v>0</v>
      </c>
      <c r="D10" s="60"/>
      <c r="E10" s="60"/>
      <c r="F10" s="24"/>
      <c r="G10" s="60"/>
      <c r="H10" s="112"/>
      <c r="J10" s="14" t="s">
        <v>20</v>
      </c>
      <c r="L10" s="63" t="s">
        <v>3</v>
      </c>
    </row>
    <row r="11" spans="1:12" s="14" customFormat="1" ht="120" x14ac:dyDescent="0.25">
      <c r="A11" s="61">
        <f>Plan!A11</f>
        <v>4</v>
      </c>
      <c r="B11" s="17">
        <f>Plan!B11</f>
        <v>0</v>
      </c>
      <c r="C11" s="60">
        <f>Plan!D11</f>
        <v>0</v>
      </c>
      <c r="D11" s="60"/>
      <c r="E11" s="60"/>
      <c r="F11" s="24"/>
      <c r="G11" s="60"/>
      <c r="H11" s="112"/>
      <c r="J11" s="14" t="s">
        <v>21</v>
      </c>
    </row>
    <row r="12" spans="1:12" s="14" customFormat="1" ht="45" x14ac:dyDescent="0.25">
      <c r="A12" s="61">
        <f>Plan!A12</f>
        <v>5</v>
      </c>
      <c r="B12" s="17">
        <f>Plan!B12</f>
        <v>0</v>
      </c>
      <c r="C12" s="60">
        <f>Plan!D12</f>
        <v>0</v>
      </c>
      <c r="D12" s="60"/>
      <c r="E12" s="60"/>
      <c r="F12" s="24"/>
      <c r="G12" s="60"/>
      <c r="H12" s="112"/>
      <c r="J12" s="14" t="s">
        <v>22</v>
      </c>
    </row>
    <row r="13" spans="1:12" s="14" customFormat="1" x14ac:dyDescent="0.25">
      <c r="A13" s="61">
        <f>Plan!A13</f>
        <v>6</v>
      </c>
      <c r="B13" s="17">
        <f>Plan!B13</f>
        <v>0</v>
      </c>
      <c r="C13" s="60">
        <f>Plan!D13</f>
        <v>0</v>
      </c>
      <c r="D13" s="60"/>
      <c r="E13" s="60"/>
      <c r="F13" s="24"/>
      <c r="G13" s="60"/>
      <c r="H13" s="112"/>
    </row>
    <row r="14" spans="1:12" s="14" customFormat="1" x14ac:dyDescent="0.25">
      <c r="A14" s="61">
        <f>Plan!A14</f>
        <v>7</v>
      </c>
      <c r="B14" s="17">
        <f>Plan!B14</f>
        <v>0</v>
      </c>
      <c r="C14" s="60">
        <f>Plan!D14</f>
        <v>0</v>
      </c>
      <c r="D14" s="60"/>
      <c r="E14" s="60"/>
      <c r="F14" s="24"/>
      <c r="G14" s="60"/>
      <c r="H14" s="112"/>
    </row>
    <row r="15" spans="1:12" s="14" customFormat="1" x14ac:dyDescent="0.25">
      <c r="A15" s="61">
        <f>Plan!A15</f>
        <v>8</v>
      </c>
      <c r="B15" s="17">
        <f>Plan!B15</f>
        <v>0</v>
      </c>
      <c r="C15" s="60">
        <f>Plan!D15</f>
        <v>0</v>
      </c>
      <c r="D15" s="60"/>
      <c r="E15" s="60"/>
      <c r="F15" s="24"/>
      <c r="G15" s="60"/>
      <c r="H15" s="112"/>
    </row>
    <row r="16" spans="1:12" s="14" customFormat="1" x14ac:dyDescent="0.25">
      <c r="A16" s="61">
        <f>Plan!A16</f>
        <v>9</v>
      </c>
      <c r="B16" s="17">
        <f>Plan!B16</f>
        <v>0</v>
      </c>
      <c r="C16" s="60">
        <f>Plan!D16</f>
        <v>0</v>
      </c>
      <c r="D16" s="60"/>
      <c r="E16" s="60"/>
      <c r="F16" s="24"/>
      <c r="G16" s="60"/>
      <c r="H16" s="112"/>
    </row>
    <row r="17" spans="1:8" s="14" customFormat="1" x14ac:dyDescent="0.25">
      <c r="A17" s="61">
        <f>Plan!A17</f>
        <v>10</v>
      </c>
      <c r="B17" s="17">
        <f>Plan!B17</f>
        <v>0</v>
      </c>
      <c r="C17" s="60">
        <f>Plan!D17</f>
        <v>0</v>
      </c>
      <c r="D17" s="60"/>
      <c r="E17" s="60"/>
      <c r="F17" s="24"/>
      <c r="G17" s="60"/>
      <c r="H17" s="112"/>
    </row>
    <row r="18" spans="1:8" s="14" customFormat="1" x14ac:dyDescent="0.25">
      <c r="A18" s="61">
        <f>Plan!A18</f>
        <v>11</v>
      </c>
      <c r="B18" s="17">
        <f>Plan!B18</f>
        <v>0</v>
      </c>
      <c r="C18" s="60">
        <f>Plan!D18</f>
        <v>0</v>
      </c>
      <c r="D18" s="60"/>
      <c r="E18" s="60"/>
      <c r="F18" s="24"/>
      <c r="G18" s="60"/>
      <c r="H18" s="112"/>
    </row>
    <row r="19" spans="1:8" s="14" customFormat="1" x14ac:dyDescent="0.25">
      <c r="A19" s="61">
        <f>Plan!A19</f>
        <v>12</v>
      </c>
      <c r="B19" s="17">
        <f>Plan!B19</f>
        <v>0</v>
      </c>
      <c r="C19" s="60">
        <f>Plan!D19</f>
        <v>0</v>
      </c>
      <c r="D19" s="60"/>
      <c r="E19" s="60"/>
      <c r="F19" s="24"/>
      <c r="G19" s="60"/>
      <c r="H19" s="112"/>
    </row>
    <row r="20" spans="1:8" s="14" customFormat="1" x14ac:dyDescent="0.25">
      <c r="A20" s="61">
        <f>Plan!A20</f>
        <v>13</v>
      </c>
      <c r="B20" s="17">
        <f>Plan!B20</f>
        <v>0</v>
      </c>
      <c r="C20" s="60">
        <f>Plan!D20</f>
        <v>0</v>
      </c>
      <c r="D20" s="60"/>
      <c r="E20" s="60"/>
      <c r="F20" s="24"/>
      <c r="G20" s="60"/>
      <c r="H20" s="112"/>
    </row>
    <row r="21" spans="1:8" s="14" customFormat="1" x14ac:dyDescent="0.25">
      <c r="A21" s="61">
        <f>Plan!A21</f>
        <v>14</v>
      </c>
      <c r="B21" s="17">
        <f>Plan!B21</f>
        <v>0</v>
      </c>
      <c r="C21" s="60">
        <f>Plan!D21</f>
        <v>0</v>
      </c>
      <c r="D21" s="60"/>
      <c r="E21" s="60"/>
      <c r="F21" s="24"/>
      <c r="G21" s="60"/>
      <c r="H21" s="112"/>
    </row>
    <row r="22" spans="1:8" s="14" customFormat="1" x14ac:dyDescent="0.25">
      <c r="A22" s="61">
        <f>Plan!A22</f>
        <v>15</v>
      </c>
      <c r="B22" s="17">
        <f>Plan!B22</f>
        <v>0</v>
      </c>
      <c r="C22" s="60">
        <f>Plan!D22</f>
        <v>0</v>
      </c>
      <c r="D22" s="60"/>
      <c r="E22" s="60"/>
      <c r="F22" s="24"/>
      <c r="G22" s="60"/>
      <c r="H22" s="112"/>
    </row>
    <row r="23" spans="1:8" s="14" customFormat="1" x14ac:dyDescent="0.25">
      <c r="A23" s="61">
        <f>Plan!A23</f>
        <v>16</v>
      </c>
      <c r="B23" s="17">
        <f>Plan!B23</f>
        <v>0</v>
      </c>
      <c r="C23" s="60">
        <f>Plan!D23</f>
        <v>0</v>
      </c>
      <c r="D23" s="60"/>
      <c r="E23" s="60"/>
      <c r="F23" s="24"/>
      <c r="G23" s="60"/>
      <c r="H23" s="112"/>
    </row>
    <row r="24" spans="1:8" s="14" customFormat="1" x14ac:dyDescent="0.25">
      <c r="A24" s="61">
        <f>Plan!A24</f>
        <v>17</v>
      </c>
      <c r="B24" s="17">
        <f>Plan!B24</f>
        <v>0</v>
      </c>
      <c r="C24" s="60">
        <f>Plan!D24</f>
        <v>0</v>
      </c>
      <c r="D24" s="60"/>
      <c r="E24" s="60"/>
      <c r="F24" s="24"/>
      <c r="G24" s="60"/>
      <c r="H24" s="112"/>
    </row>
    <row r="25" spans="1:8" s="14" customFormat="1" x14ac:dyDescent="0.25">
      <c r="A25" s="61">
        <f>Plan!A25</f>
        <v>18</v>
      </c>
      <c r="B25" s="17">
        <f>Plan!B25</f>
        <v>0</v>
      </c>
      <c r="C25" s="60">
        <f>Plan!D25</f>
        <v>0</v>
      </c>
      <c r="D25" s="60"/>
      <c r="E25" s="60"/>
      <c r="F25" s="24"/>
      <c r="G25" s="60"/>
      <c r="H25" s="112"/>
    </row>
    <row r="26" spans="1:8" s="14" customFormat="1" x14ac:dyDescent="0.25">
      <c r="A26" s="61">
        <f>Plan!A26</f>
        <v>19</v>
      </c>
      <c r="B26" s="17">
        <f>Plan!B26</f>
        <v>0</v>
      </c>
      <c r="C26" s="60">
        <f>Plan!D26</f>
        <v>0</v>
      </c>
      <c r="D26" s="60"/>
      <c r="E26" s="60"/>
      <c r="F26" s="24"/>
      <c r="G26" s="60"/>
      <c r="H26" s="112"/>
    </row>
    <row r="27" spans="1:8" s="14" customFormat="1" x14ac:dyDescent="0.25">
      <c r="A27" s="61">
        <f>Plan!A27</f>
        <v>20</v>
      </c>
      <c r="B27" s="17">
        <f>Plan!B27</f>
        <v>0</v>
      </c>
      <c r="C27" s="60">
        <f>Plan!D27</f>
        <v>0</v>
      </c>
      <c r="D27" s="60"/>
      <c r="E27" s="60"/>
      <c r="F27" s="24"/>
      <c r="G27" s="60"/>
      <c r="H27" s="112"/>
    </row>
    <row r="28" spans="1:8" s="14" customFormat="1" x14ac:dyDescent="0.25">
      <c r="A28" s="61">
        <f>Plan!A28</f>
        <v>21</v>
      </c>
      <c r="B28" s="17">
        <f>Plan!B28</f>
        <v>0</v>
      </c>
      <c r="C28" s="60">
        <f>Plan!D28</f>
        <v>0</v>
      </c>
      <c r="D28" s="60"/>
      <c r="E28" s="60"/>
      <c r="F28" s="24"/>
      <c r="G28" s="60"/>
      <c r="H28" s="112"/>
    </row>
    <row r="29" spans="1:8" s="14" customFormat="1" x14ac:dyDescent="0.25">
      <c r="A29" s="61">
        <f>Plan!A29</f>
        <v>22</v>
      </c>
      <c r="B29" s="17">
        <f>Plan!B29</f>
        <v>0</v>
      </c>
      <c r="C29" s="60">
        <f>Plan!D29</f>
        <v>0</v>
      </c>
      <c r="D29" s="60"/>
      <c r="E29" s="60"/>
      <c r="F29" s="24"/>
      <c r="G29" s="60"/>
      <c r="H29" s="112"/>
    </row>
    <row r="30" spans="1:8" s="14" customFormat="1" x14ac:dyDescent="0.25">
      <c r="A30" s="61">
        <f>Plan!A30</f>
        <v>23</v>
      </c>
      <c r="B30" s="17">
        <f>Plan!B30</f>
        <v>0</v>
      </c>
      <c r="C30" s="60">
        <f>Plan!D30</f>
        <v>0</v>
      </c>
      <c r="D30" s="60"/>
      <c r="E30" s="60"/>
      <c r="F30" s="24"/>
      <c r="G30" s="60"/>
      <c r="H30" s="112"/>
    </row>
    <row r="31" spans="1:8" s="14" customFormat="1" x14ac:dyDescent="0.25">
      <c r="A31" s="61">
        <f>Plan!A31</f>
        <v>24</v>
      </c>
      <c r="B31" s="17">
        <f>Plan!B31</f>
        <v>0</v>
      </c>
      <c r="C31" s="60">
        <f>Plan!D31</f>
        <v>0</v>
      </c>
      <c r="D31" s="60"/>
      <c r="E31" s="60"/>
      <c r="F31" s="24"/>
      <c r="G31" s="60"/>
      <c r="H31" s="112"/>
    </row>
    <row r="32" spans="1:8" x14ac:dyDescent="0.25">
      <c r="A32" s="61">
        <f>Plan!A32</f>
        <v>25</v>
      </c>
      <c r="B32" s="17">
        <f>Plan!B32</f>
        <v>0</v>
      </c>
      <c r="C32" s="60">
        <f>Plan!D32</f>
        <v>0</v>
      </c>
      <c r="D32" s="60"/>
      <c r="E32" s="60"/>
      <c r="F32" s="24"/>
      <c r="G32" s="60"/>
      <c r="H32" s="112"/>
    </row>
    <row r="33" spans="1:8" x14ac:dyDescent="0.25">
      <c r="A33" s="61">
        <f>Plan!A33</f>
        <v>26</v>
      </c>
      <c r="B33" s="17">
        <f>Plan!B33</f>
        <v>0</v>
      </c>
      <c r="C33" s="60">
        <f>Plan!D33</f>
        <v>0</v>
      </c>
      <c r="D33" s="60"/>
      <c r="E33" s="60"/>
      <c r="F33" s="24"/>
      <c r="G33" s="60"/>
      <c r="H33" s="112"/>
    </row>
    <row r="34" spans="1:8" x14ac:dyDescent="0.25">
      <c r="A34" s="61">
        <f>Plan!A34</f>
        <v>27</v>
      </c>
      <c r="B34" s="17">
        <f>Plan!B34</f>
        <v>0</v>
      </c>
      <c r="C34" s="60">
        <f>Plan!D34</f>
        <v>0</v>
      </c>
      <c r="D34" s="60"/>
      <c r="E34" s="60"/>
      <c r="F34" s="24"/>
      <c r="G34" s="60"/>
      <c r="H34" s="112"/>
    </row>
    <row r="35" spans="1:8" x14ac:dyDescent="0.25">
      <c r="A35" s="61">
        <f>Plan!A35</f>
        <v>28</v>
      </c>
      <c r="B35" s="17">
        <f>Plan!B35</f>
        <v>0</v>
      </c>
      <c r="C35" s="60">
        <f>Plan!D35</f>
        <v>0</v>
      </c>
      <c r="D35" s="60"/>
      <c r="E35" s="60"/>
      <c r="F35" s="24"/>
      <c r="G35" s="60"/>
      <c r="H35" s="112"/>
    </row>
    <row r="36" spans="1:8" x14ac:dyDescent="0.25">
      <c r="A36" s="61">
        <f>Plan!A36</f>
        <v>29</v>
      </c>
      <c r="B36" s="17">
        <f>Plan!B36</f>
        <v>0</v>
      </c>
      <c r="C36" s="60">
        <f>Plan!D36</f>
        <v>0</v>
      </c>
      <c r="D36" s="60"/>
      <c r="E36" s="60"/>
      <c r="F36" s="24"/>
      <c r="G36" s="60"/>
      <c r="H36" s="112"/>
    </row>
    <row r="37" spans="1:8" ht="15.75" thickBot="1" x14ac:dyDescent="0.3">
      <c r="A37" s="15">
        <f>Plan!A37</f>
        <v>30</v>
      </c>
      <c r="B37" s="18">
        <f>Plan!B37</f>
        <v>0</v>
      </c>
      <c r="C37" s="16">
        <f>Plan!D37</f>
        <v>0</v>
      </c>
      <c r="D37" s="16"/>
      <c r="E37" s="16"/>
      <c r="F37" s="113"/>
      <c r="G37" s="16"/>
      <c r="H37" s="114"/>
    </row>
  </sheetData>
  <dataValidations count="2">
    <dataValidation type="list" allowBlank="1" showInputMessage="1" showErrorMessage="1" sqref="D7:D37">
      <formula1>$J$9:$J$12</formula1>
    </dataValidation>
    <dataValidation type="list" allowBlank="1" showInputMessage="1" showErrorMessage="1" sqref="H7:H37">
      <formula1>$L$9:$L$11</formula1>
    </dataValidation>
  </dataValidations>
  <pageMargins left="0.7" right="0.7" top="0.75" bottom="0.75" header="0.3" footer="0.3"/>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Organization Profile</vt:lpstr>
      <vt:lpstr>Title VI Compliance</vt:lpstr>
      <vt:lpstr>Assessment</vt:lpstr>
      <vt:lpstr>Evaluation</vt:lpstr>
      <vt:lpstr>Analysis</vt:lpstr>
      <vt:lpstr>Plan</vt:lpstr>
      <vt:lpstr>CEC-OEHR Review</vt:lpstr>
      <vt:lpstr>Y1 Progress Report </vt:lpstr>
      <vt:lpstr>Y2 Progress Report</vt:lpstr>
      <vt:lpstr>Sheet2</vt:lpstr>
      <vt:lpstr>Sheet1</vt:lpstr>
      <vt:lpstr>Y3 Progress Report</vt:lpstr>
      <vt:lpstr>Y4 Progress Report</vt:lpstr>
      <vt:lpstr>Y5 Progress Report</vt:lpstr>
      <vt:lpstr>Assessment!_GoBack</vt:lpstr>
      <vt:lpstr>Assessment!Print_Area</vt:lpstr>
      <vt:lpstr>Evaluation!Print_Area</vt:lpstr>
      <vt:lpstr>'Organization Profile'!Print_Area</vt:lpstr>
      <vt:lpstr>'Title VI Compliance'!Print_Area</vt:lpstr>
    </vt:vector>
  </TitlesOfParts>
  <Company>City of Portland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sdkyle</dc:creator>
  <cp:lastModifiedBy>RajBhandary, Bimal</cp:lastModifiedBy>
  <cp:lastPrinted>2014-07-21T18:28:03Z</cp:lastPrinted>
  <dcterms:created xsi:type="dcterms:W3CDTF">2013-11-05T21:49:47Z</dcterms:created>
  <dcterms:modified xsi:type="dcterms:W3CDTF">2015-06-05T21:47:13Z</dcterms:modified>
</cp:coreProperties>
</file>